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Collection" sheetId="1" r:id="rId1"/>
    <sheet name="Total" sheetId="2" r:id="rId2"/>
  </sheets>
  <calcPr calcId="125725"/>
</workbook>
</file>

<file path=xl/calcChain.xml><?xml version="1.0" encoding="utf-8"?>
<calcChain xmlns="http://schemas.openxmlformats.org/spreadsheetml/2006/main">
  <c r="D178" i="2"/>
  <c r="D227"/>
  <c r="D226"/>
  <c r="D225"/>
  <c r="D224"/>
  <c r="D223"/>
  <c r="D181"/>
  <c r="D180"/>
  <c r="D179"/>
  <c r="D177"/>
  <c r="D176"/>
  <c r="D32"/>
  <c r="D31"/>
  <c r="D30"/>
  <c r="D29"/>
  <c r="D100" l="1"/>
  <c r="D228"/>
  <c r="D222"/>
  <c r="D106"/>
  <c r="D105"/>
  <c r="D104"/>
  <c r="D103"/>
  <c r="D102"/>
  <c r="D101"/>
  <c r="D81"/>
  <c r="D80"/>
  <c r="D79"/>
  <c r="D78"/>
  <c r="D77"/>
  <c r="D76"/>
  <c r="D59"/>
  <c r="D58"/>
  <c r="D57"/>
  <c r="D56"/>
  <c r="D55"/>
  <c r="D54"/>
  <c r="D53"/>
  <c r="D33"/>
  <c r="D34"/>
  <c r="D144"/>
  <c r="D143"/>
  <c r="D142"/>
  <c r="D131"/>
  <c r="D130"/>
  <c r="D128"/>
  <c r="D127"/>
  <c r="D82" l="1"/>
  <c r="D35"/>
  <c r="D8"/>
  <c r="D7"/>
  <c r="D6"/>
  <c r="D5"/>
  <c r="D84" l="1"/>
  <c r="D61"/>
  <c r="D37"/>
  <c r="D10"/>
  <c r="D203" l="1"/>
  <c r="D202"/>
  <c r="D201"/>
  <c r="D200"/>
  <c r="D199"/>
  <c r="D158"/>
  <c r="D157"/>
  <c r="D156"/>
  <c r="D155"/>
  <c r="D154"/>
  <c r="D153"/>
  <c r="G132"/>
  <c r="G131"/>
  <c r="G130"/>
  <c r="G129"/>
  <c r="G128"/>
  <c r="G127"/>
  <c r="D132"/>
  <c r="D129"/>
  <c r="D183" l="1"/>
  <c r="D160"/>
  <c r="D146"/>
  <c r="G134"/>
  <c r="D134"/>
  <c r="D108"/>
</calcChain>
</file>

<file path=xl/sharedStrings.xml><?xml version="1.0" encoding="utf-8"?>
<sst xmlns="http://schemas.openxmlformats.org/spreadsheetml/2006/main" count="262" uniqueCount="167">
  <si>
    <t>Code number</t>
  </si>
  <si>
    <t>R001</t>
  </si>
  <si>
    <t>R002</t>
  </si>
  <si>
    <t>R003</t>
  </si>
  <si>
    <t>R004</t>
  </si>
  <si>
    <t>R005</t>
  </si>
  <si>
    <t>R006</t>
  </si>
  <si>
    <t>R007</t>
  </si>
  <si>
    <t>R008</t>
  </si>
  <si>
    <t>R009</t>
  </si>
  <si>
    <t>R010</t>
  </si>
  <si>
    <t>R011</t>
  </si>
  <si>
    <t>R012</t>
  </si>
  <si>
    <t>R013</t>
  </si>
  <si>
    <t>R014</t>
  </si>
  <si>
    <t>R015</t>
  </si>
  <si>
    <t>R016</t>
  </si>
  <si>
    <t>R017</t>
  </si>
  <si>
    <t>R018</t>
  </si>
  <si>
    <t>R019</t>
  </si>
  <si>
    <t>R020</t>
  </si>
  <si>
    <t>R021</t>
  </si>
  <si>
    <t>R022</t>
  </si>
  <si>
    <t>R023</t>
  </si>
  <si>
    <t>R024</t>
  </si>
  <si>
    <t>R025</t>
  </si>
  <si>
    <t>R026</t>
  </si>
  <si>
    <t>R027</t>
  </si>
  <si>
    <t>R028</t>
  </si>
  <si>
    <t>R029</t>
  </si>
  <si>
    <t>R030</t>
  </si>
  <si>
    <t>R031</t>
  </si>
  <si>
    <t>R032</t>
  </si>
  <si>
    <t>R033</t>
  </si>
  <si>
    <t>R034</t>
  </si>
  <si>
    <t>R035</t>
  </si>
  <si>
    <t>R036</t>
  </si>
  <si>
    <t>R037</t>
  </si>
  <si>
    <t>R038</t>
  </si>
  <si>
    <t>R039</t>
  </si>
  <si>
    <t>R040</t>
  </si>
  <si>
    <t>Type</t>
  </si>
  <si>
    <t>Market stall</t>
  </si>
  <si>
    <t>Supermarket</t>
  </si>
  <si>
    <t>Other</t>
  </si>
  <si>
    <t>Kind-Independent</t>
  </si>
  <si>
    <t>Ltd company</t>
  </si>
  <si>
    <t>Sole trader</t>
  </si>
  <si>
    <t>Partnership</t>
  </si>
  <si>
    <t>Co-operative</t>
  </si>
  <si>
    <t>Social enterprise</t>
  </si>
  <si>
    <t>Chain</t>
  </si>
  <si>
    <t>Full time</t>
  </si>
  <si>
    <t>Part time</t>
  </si>
  <si>
    <t>Kind Chain</t>
  </si>
  <si>
    <t>customer per week</t>
  </si>
  <si>
    <t>0 - 100</t>
  </si>
  <si>
    <t>100 - 300</t>
  </si>
  <si>
    <t>300 - 600</t>
  </si>
  <si>
    <t>600-1000</t>
  </si>
  <si>
    <t>1000-2000</t>
  </si>
  <si>
    <t>2000+</t>
  </si>
  <si>
    <t>Annual turnover</t>
  </si>
  <si>
    <t>£100K - £200K</t>
  </si>
  <si>
    <t>sales of local</t>
  </si>
  <si>
    <t>0 - 20%</t>
  </si>
  <si>
    <t>20 - 40%</t>
  </si>
  <si>
    <t>40 - 60%</t>
  </si>
  <si>
    <t>60 - 80%</t>
  </si>
  <si>
    <t>80 - 100%</t>
  </si>
  <si>
    <t>Main produce</t>
  </si>
  <si>
    <t>Dairy/eggs</t>
  </si>
  <si>
    <t>Fruits/veg</t>
  </si>
  <si>
    <t>Drinks/preserves</t>
  </si>
  <si>
    <t>Total</t>
  </si>
  <si>
    <t>B.Kind of Business</t>
  </si>
  <si>
    <t>600 - 1000</t>
  </si>
  <si>
    <t>1000 - 2000</t>
  </si>
  <si>
    <t>E. Turnover</t>
  </si>
  <si>
    <t>G. Main produce</t>
  </si>
  <si>
    <t>Total businesses</t>
  </si>
  <si>
    <t>Total independent</t>
  </si>
  <si>
    <t>Total chain</t>
  </si>
  <si>
    <t>Total staff</t>
  </si>
  <si>
    <t>Total customers</t>
  </si>
  <si>
    <t>Total turnover</t>
  </si>
  <si>
    <t>Address</t>
  </si>
  <si>
    <t>Postcode</t>
  </si>
  <si>
    <t>Business Name</t>
  </si>
  <si>
    <t>E.Turnover</t>
  </si>
  <si>
    <t>D.Customer No./week</t>
  </si>
  <si>
    <r>
      <rPr>
        <b/>
        <sz val="14"/>
        <color theme="1"/>
        <rFont val="Calibri"/>
        <family val="2"/>
        <scheme val="minor"/>
      </rPr>
      <t>TIP:</t>
    </r>
    <r>
      <rPr>
        <i/>
        <sz val="11"/>
        <color theme="1"/>
        <rFont val="Calibri"/>
        <family val="2"/>
        <scheme val="minor"/>
      </rPr>
      <t xml:space="preserve"> If you have completed more than 50 interviews and need to add more rows, before you completely fill the table rightclick row number 52 on the very left and select 'insert'. Repeat by clicking the last empty row number above the bottom of the table. Do not copy and paste cells below the bottom of the table (below the black border) as the diagrams and totals will not include these cells. </t>
    </r>
  </si>
  <si>
    <t>D. Customer no./week</t>
  </si>
  <si>
    <t>Casual</t>
  </si>
  <si>
    <t>E. % due to local produce</t>
  </si>
  <si>
    <r>
      <rPr>
        <b/>
        <sz val="12"/>
        <color theme="1"/>
        <rFont val="Calibri"/>
        <family val="2"/>
        <scheme val="minor"/>
      </rPr>
      <t>F</t>
    </r>
    <r>
      <rPr>
        <b/>
        <sz val="14"/>
        <color theme="1"/>
        <rFont val="Calibri"/>
        <family val="2"/>
        <scheme val="minor"/>
      </rPr>
      <t xml:space="preserve">.% </t>
    </r>
    <r>
      <rPr>
        <b/>
        <sz val="12"/>
        <color theme="1"/>
        <rFont val="Calibri"/>
        <family val="2"/>
        <scheme val="minor"/>
      </rPr>
      <t>due to local</t>
    </r>
  </si>
  <si>
    <t>Business phone no.</t>
  </si>
  <si>
    <t>Mobile       phone no.</t>
  </si>
  <si>
    <t>Independent</t>
  </si>
  <si>
    <t>C.Staff numbers</t>
  </si>
  <si>
    <t>A.Main category of business</t>
  </si>
  <si>
    <t>Type of retail</t>
  </si>
  <si>
    <t>Type of caterer</t>
  </si>
  <si>
    <t>Type of producer</t>
  </si>
  <si>
    <t>Type of processor</t>
  </si>
  <si>
    <t>Retailer</t>
  </si>
  <si>
    <t>Caterer</t>
  </si>
  <si>
    <t>Producer</t>
  </si>
  <si>
    <t>Processor</t>
  </si>
  <si>
    <t>Type retail</t>
  </si>
  <si>
    <t>Type caterer</t>
  </si>
  <si>
    <t>Type producer</t>
  </si>
  <si>
    <t>Type processor</t>
  </si>
  <si>
    <t>Pub</t>
  </si>
  <si>
    <t>Arable</t>
  </si>
  <si>
    <t>Mixed</t>
  </si>
  <si>
    <t>Fishery</t>
  </si>
  <si>
    <t>A.Category of business</t>
  </si>
  <si>
    <t xml:space="preserve">Type of producer   </t>
  </si>
  <si>
    <t xml:space="preserve">Type of caterer      </t>
  </si>
  <si>
    <t xml:space="preserve">Type of retailer     </t>
  </si>
  <si>
    <t>E mail</t>
  </si>
  <si>
    <t>City/town/village</t>
  </si>
  <si>
    <t>Role</t>
  </si>
  <si>
    <t>Owner</t>
  </si>
  <si>
    <t>Manager</t>
  </si>
  <si>
    <t>Staff</t>
  </si>
  <si>
    <t>B.Kind of business Independent             Chain</t>
  </si>
  <si>
    <t xml:space="preserve">C.Staff numbers                          Full time      Part time       Casual    </t>
  </si>
  <si>
    <t>Café / canteen</t>
  </si>
  <si>
    <t>Take-away / Bakery</t>
  </si>
  <si>
    <t>Mobile caterer / Event caterer</t>
  </si>
  <si>
    <t>Hotel / Guest Hs. / B &amp; B</t>
  </si>
  <si>
    <t>Livestock / Dairy</t>
  </si>
  <si>
    <t>Poultry / Eggs</t>
  </si>
  <si>
    <t>Restaurant (+ fast food)</t>
  </si>
  <si>
    <t>Fruit / Vegetables (+ Horticulture)</t>
  </si>
  <si>
    <t>Meat  / Cooked meat / Fish</t>
  </si>
  <si>
    <t>Processed / Packaged fruit + veg.</t>
  </si>
  <si>
    <t>Drinks / Juices / Preserves</t>
  </si>
  <si>
    <t>Flour / Bread / Baked goods</t>
  </si>
  <si>
    <t>Eggs</t>
  </si>
  <si>
    <t>Milk / Dairy</t>
  </si>
  <si>
    <t>Meat / Cooked meat (incl. Fish)</t>
  </si>
  <si>
    <t>Fruits / veg</t>
  </si>
  <si>
    <t>Drinks / preserves</t>
  </si>
  <si>
    <t>Additional category of business</t>
  </si>
  <si>
    <t>Contact person</t>
  </si>
  <si>
    <t>Producer/processor selling direct how?</t>
  </si>
  <si>
    <t>Farm shop</t>
  </si>
  <si>
    <t>Box scheme</t>
  </si>
  <si>
    <t>Farmers Market</t>
  </si>
  <si>
    <t>On-line</t>
  </si>
  <si>
    <t>Website</t>
  </si>
  <si>
    <t>£500K - £1 million</t>
  </si>
  <si>
    <t>£200K - £500K</t>
  </si>
  <si>
    <t>Specialist (greengrocer, butcher, baker, fishmonger)</t>
  </si>
  <si>
    <t>General (grocer, convenience/village store, wholefood store)</t>
  </si>
  <si>
    <t xml:space="preserve">Specialist </t>
  </si>
  <si>
    <t xml:space="preserve">General </t>
  </si>
  <si>
    <t>below £50,000</t>
  </si>
  <si>
    <t>£50K - £100K</t>
  </si>
  <si>
    <t>over £1 million</t>
  </si>
  <si>
    <t>Processed food</t>
  </si>
  <si>
    <t>Bread / baked goods</t>
  </si>
  <si>
    <t>Bread/baked goods</t>
  </si>
  <si>
    <t>Dairy / eggs</t>
  </si>
</sst>
</file>

<file path=xl/styles.xml><?xml version="1.0" encoding="utf-8"?>
<styleSheet xmlns="http://schemas.openxmlformats.org/spreadsheetml/2006/main">
  <numFmts count="1">
    <numFmt numFmtId="164" formatCode="0000000000"/>
  </numFmts>
  <fonts count="5">
    <font>
      <sz val="11"/>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diagonal/>
    </border>
    <border>
      <left/>
      <right style="thin">
        <color auto="1"/>
      </right>
      <top/>
      <bottom style="medium">
        <color auto="1"/>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top/>
      <bottom/>
      <diagonal/>
    </border>
    <border>
      <left/>
      <right style="medium">
        <color auto="1"/>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bottom/>
      <diagonal/>
    </border>
    <border>
      <left style="medium">
        <color auto="1"/>
      </left>
      <right/>
      <top style="medium">
        <color indexed="64"/>
      </top>
      <bottom style="medium">
        <color indexed="64"/>
      </bottom>
      <diagonal/>
    </border>
  </borders>
  <cellStyleXfs count="1">
    <xf numFmtId="0" fontId="0" fillId="0" borderId="0"/>
  </cellStyleXfs>
  <cellXfs count="92">
    <xf numFmtId="0" fontId="0" fillId="0" borderId="0" xfId="0"/>
    <xf numFmtId="49" fontId="1" fillId="2" borderId="1" xfId="0" applyNumberFormat="1" applyFont="1" applyFill="1" applyBorder="1"/>
    <xf numFmtId="0" fontId="0" fillId="0" borderId="3" xfId="0" applyBorder="1"/>
    <xf numFmtId="0" fontId="0" fillId="0" borderId="4" xfId="0" applyBorder="1"/>
    <xf numFmtId="49" fontId="1" fillId="2" borderId="7" xfId="0" applyNumberFormat="1" applyFont="1" applyFill="1" applyBorder="1"/>
    <xf numFmtId="0" fontId="0" fillId="0" borderId="13" xfId="0" applyBorder="1"/>
    <xf numFmtId="0" fontId="0" fillId="0" borderId="14" xfId="0" applyBorder="1"/>
    <xf numFmtId="0" fontId="0" fillId="3" borderId="3" xfId="0" applyFill="1" applyBorder="1"/>
    <xf numFmtId="0" fontId="0" fillId="0" borderId="0" xfId="0" applyFill="1" applyBorder="1"/>
    <xf numFmtId="0" fontId="0" fillId="3" borderId="13" xfId="0" applyFill="1" applyBorder="1"/>
    <xf numFmtId="49" fontId="1" fillId="0" borderId="0" xfId="0" applyNumberFormat="1" applyFont="1" applyFill="1" applyBorder="1"/>
    <xf numFmtId="0" fontId="0" fillId="3" borderId="3"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3" xfId="0" applyFill="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Fill="1" applyBorder="1" applyAlignment="1">
      <alignment horizontal="center" vertical="center"/>
    </xf>
    <xf numFmtId="0" fontId="0" fillId="0" borderId="16" xfId="0" applyBorder="1" applyAlignment="1">
      <alignment horizontal="center" vertical="center"/>
    </xf>
    <xf numFmtId="0" fontId="1" fillId="4" borderId="9" xfId="0" applyFont="1" applyFill="1" applyBorder="1"/>
    <xf numFmtId="0" fontId="0" fillId="0" borderId="9" xfId="0" applyBorder="1"/>
    <xf numFmtId="0" fontId="0" fillId="3" borderId="3" xfId="0" applyFill="1" applyBorder="1" applyAlignment="1">
      <alignment horizontal="left"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0" fillId="3" borderId="0" xfId="0" applyFill="1"/>
    <xf numFmtId="0" fontId="0" fillId="3" borderId="5" xfId="0" applyFill="1" applyBorder="1"/>
    <xf numFmtId="0" fontId="0" fillId="3" borderId="10" xfId="0" applyFill="1" applyBorder="1"/>
    <xf numFmtId="0" fontId="0" fillId="3" borderId="7" xfId="0" applyFill="1" applyBorder="1"/>
    <xf numFmtId="0" fontId="0" fillId="3" borderId="17" xfId="0" applyFill="1" applyBorder="1"/>
    <xf numFmtId="0" fontId="0" fillId="3" borderId="19" xfId="0" applyFill="1" applyBorder="1"/>
    <xf numFmtId="0" fontId="0" fillId="3" borderId="0" xfId="0" applyFill="1" applyBorder="1"/>
    <xf numFmtId="0" fontId="0" fillId="3" borderId="18" xfId="0" applyFill="1" applyBorder="1"/>
    <xf numFmtId="0" fontId="2" fillId="3" borderId="18" xfId="0" applyFont="1" applyFill="1" applyBorder="1" applyAlignment="1">
      <alignment horizontal="center"/>
    </xf>
    <xf numFmtId="0" fontId="0" fillId="3" borderId="9" xfId="0" applyFill="1" applyBorder="1"/>
    <xf numFmtId="0" fontId="0" fillId="3" borderId="9" xfId="0" applyFill="1" applyBorder="1" applyAlignment="1">
      <alignment horizontal="center"/>
    </xf>
    <xf numFmtId="0" fontId="0" fillId="3" borderId="18" xfId="0" applyFill="1" applyBorder="1" applyAlignment="1">
      <alignment horizontal="center"/>
    </xf>
    <xf numFmtId="0" fontId="0" fillId="3" borderId="6" xfId="0" applyFill="1" applyBorder="1"/>
    <xf numFmtId="0" fontId="0" fillId="3" borderId="8" xfId="0" applyFill="1" applyBorder="1"/>
    <xf numFmtId="0" fontId="1" fillId="3" borderId="0" xfId="0" applyFont="1" applyFill="1" applyBorder="1"/>
    <xf numFmtId="0" fontId="0" fillId="3" borderId="21" xfId="0" applyFill="1" applyBorder="1"/>
    <xf numFmtId="0" fontId="0" fillId="3" borderId="21" xfId="0" applyFill="1" applyBorder="1" applyAlignment="1">
      <alignment horizontal="right"/>
    </xf>
    <xf numFmtId="0" fontId="0" fillId="3" borderId="22" xfId="0" applyFill="1" applyBorder="1"/>
    <xf numFmtId="0" fontId="0" fillId="3" borderId="21" xfId="0" applyFill="1" applyBorder="1" applyAlignment="1">
      <alignment horizontal="center"/>
    </xf>
    <xf numFmtId="0" fontId="0" fillId="3" borderId="2" xfId="0" applyFill="1" applyBorder="1" applyAlignment="1">
      <alignment horizontal="right"/>
    </xf>
    <xf numFmtId="0" fontId="2" fillId="3" borderId="8" xfId="0" applyFont="1" applyFill="1" applyBorder="1" applyAlignment="1">
      <alignment horizontal="center"/>
    </xf>
    <xf numFmtId="0" fontId="0" fillId="4" borderId="21" xfId="0" applyFill="1" applyBorder="1"/>
    <xf numFmtId="0" fontId="0" fillId="3" borderId="2" xfId="0" applyFill="1" applyBorder="1"/>
    <xf numFmtId="0" fontId="2" fillId="3" borderId="7" xfId="0" applyFont="1" applyFill="1" applyBorder="1" applyAlignment="1">
      <alignment horizontal="right"/>
    </xf>
    <xf numFmtId="0" fontId="1" fillId="4" borderId="23" xfId="0" applyFont="1" applyFill="1" applyBorder="1" applyAlignment="1">
      <alignment horizontal="left"/>
    </xf>
    <xf numFmtId="0" fontId="1" fillId="4" borderId="21" xfId="0" applyFont="1" applyFill="1" applyBorder="1" applyAlignment="1">
      <alignment horizontal="left"/>
    </xf>
    <xf numFmtId="0" fontId="0" fillId="3" borderId="9" xfId="0" applyFill="1" applyBorder="1" applyAlignment="1">
      <alignment horizontal="right"/>
    </xf>
    <xf numFmtId="0" fontId="0" fillId="0" borderId="3" xfId="0" applyBorder="1" applyAlignment="1">
      <alignment horizontal="right" vertical="center" wrapText="1"/>
    </xf>
    <xf numFmtId="0" fontId="0" fillId="0" borderId="0" xfId="0" applyBorder="1"/>
    <xf numFmtId="0" fontId="1" fillId="3" borderId="20" xfId="0" applyFont="1" applyFill="1" applyBorder="1"/>
    <xf numFmtId="0" fontId="0" fillId="3" borderId="10" xfId="0" applyFill="1" applyBorder="1" applyAlignment="1">
      <alignment horizontal="center"/>
    </xf>
    <xf numFmtId="0" fontId="0" fillId="3" borderId="0" xfId="0" applyFill="1" applyBorder="1" applyAlignment="1">
      <alignment horizontal="right"/>
    </xf>
    <xf numFmtId="0" fontId="0" fillId="3" borderId="0" xfId="0" applyFill="1" applyBorder="1" applyAlignment="1">
      <alignment horizontal="center"/>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0" fillId="3" borderId="10" xfId="0" applyFill="1" applyBorder="1" applyAlignment="1">
      <alignment horizontal="right"/>
    </xf>
    <xf numFmtId="0" fontId="0" fillId="3" borderId="13" xfId="0" applyFill="1" applyBorder="1" applyAlignment="1">
      <alignment horizontal="center" vertical="center" wrapText="1"/>
    </xf>
    <xf numFmtId="0" fontId="0" fillId="3" borderId="3" xfId="0" applyFill="1" applyBorder="1" applyAlignment="1">
      <alignment horizontal="right" vertical="center" wrapText="1"/>
    </xf>
    <xf numFmtId="0" fontId="0" fillId="3" borderId="3" xfId="0" applyFill="1" applyBorder="1" applyAlignment="1">
      <alignment horizontal="center" vertical="center" wrapText="1"/>
    </xf>
    <xf numFmtId="164" fontId="0" fillId="3" borderId="3" xfId="0" applyNumberFormat="1" applyFill="1" applyBorder="1" applyAlignment="1">
      <alignment horizontal="center" vertical="center" wrapText="1"/>
    </xf>
    <xf numFmtId="0" fontId="0" fillId="3" borderId="11" xfId="0" applyFill="1"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center" vertical="center" wrapText="1"/>
    </xf>
    <xf numFmtId="164" fontId="0" fillId="0" borderId="3" xfId="0" applyNumberForma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164" fontId="0" fillId="0" borderId="4" xfId="0" applyNumberFormat="1" applyBorder="1" applyAlignment="1">
      <alignment horizontal="center" vertical="center" wrapText="1"/>
    </xf>
    <xf numFmtId="0" fontId="0" fillId="0" borderId="12" xfId="0" applyBorder="1" applyAlignment="1">
      <alignment horizontal="center" vertical="center" wrapText="1"/>
    </xf>
    <xf numFmtId="49" fontId="3" fillId="2" borderId="9" xfId="0" applyNumberFormat="1" applyFont="1" applyFill="1" applyBorder="1" applyAlignment="1">
      <alignment horizontal="center" vertical="center" wrapText="1"/>
    </xf>
    <xf numFmtId="49" fontId="1" fillId="2" borderId="9"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wrapText="1"/>
    </xf>
    <xf numFmtId="0" fontId="4" fillId="0" borderId="10" xfId="0" applyFont="1" applyBorder="1" applyAlignment="1">
      <alignment horizontal="left" vertical="top" wrapText="1"/>
    </xf>
    <xf numFmtId="0" fontId="4" fillId="0" borderId="0" xfId="0" applyFont="1" applyBorder="1" applyAlignment="1">
      <alignment horizontal="left" vertical="top" wrapText="1"/>
    </xf>
    <xf numFmtId="49" fontId="3" fillId="2" borderId="23" xfId="0" applyNumberFormat="1" applyFont="1" applyFill="1" applyBorder="1" applyAlignment="1">
      <alignment horizontal="center" vertical="center" wrapText="1"/>
    </xf>
    <xf numFmtId="49" fontId="3" fillId="2" borderId="21" xfId="0" applyNumberFormat="1" applyFont="1" applyFill="1" applyBorder="1" applyAlignment="1">
      <alignment horizontal="center" vertical="center" wrapText="1"/>
    </xf>
    <xf numFmtId="49" fontId="1" fillId="2" borderId="20" xfId="0" applyNumberFormat="1" applyFont="1" applyFill="1" applyBorder="1" applyAlignment="1">
      <alignment horizontal="center" vertical="center" wrapText="1"/>
    </xf>
    <xf numFmtId="49" fontId="1" fillId="2" borderId="21" xfId="0" applyNumberFormat="1" applyFont="1" applyFill="1" applyBorder="1" applyAlignment="1">
      <alignment horizontal="center" vertical="center" wrapText="1"/>
    </xf>
    <xf numFmtId="0" fontId="1" fillId="3" borderId="6" xfId="0" applyFont="1" applyFill="1" applyBorder="1" applyAlignment="1">
      <alignment horizontal="center"/>
    </xf>
    <xf numFmtId="0" fontId="1" fillId="3" borderId="8" xfId="0" applyFont="1" applyFill="1" applyBorder="1" applyAlignment="1">
      <alignment horizontal="center"/>
    </xf>
    <xf numFmtId="0" fontId="1" fillId="3" borderId="23" xfId="0" applyFont="1" applyFill="1" applyBorder="1" applyAlignment="1">
      <alignment horizontal="center"/>
    </xf>
    <xf numFmtId="0" fontId="1" fillId="3" borderId="21" xfId="0" applyFont="1" applyFill="1" applyBorder="1" applyAlignment="1">
      <alignment horizontal="center"/>
    </xf>
    <xf numFmtId="0" fontId="1" fillId="4" borderId="23" xfId="0" applyFont="1" applyFill="1" applyBorder="1" applyAlignment="1">
      <alignment horizontal="left"/>
    </xf>
    <xf numFmtId="0" fontId="1" fillId="4" borderId="21" xfId="0" applyFont="1" applyFill="1" applyBorder="1" applyAlignment="1">
      <alignment horizontal="left"/>
    </xf>
  </cellXfs>
  <cellStyles count="1">
    <cellStyle name="Normal" xfId="0" builtinId="0"/>
  </cellStyles>
  <dxfs count="1">
    <dxf>
      <fill>
        <patternFill>
          <bgColor theme="0" tint="-0.1499679555650502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processor</a:t>
            </a:r>
            <a:endParaRPr lang="en-GB"/>
          </a:p>
        </c:rich>
      </c:tx>
      <c:layout>
        <c:manualLayout>
          <c:xMode val="edge"/>
          <c:yMode val="edge"/>
          <c:x val="1.690266841644807E-2"/>
          <c:y val="4.7430830039526216E-2"/>
        </c:manualLayout>
      </c:layout>
      <c:overlay val="1"/>
    </c:title>
    <c:plotArea>
      <c:layout/>
      <c:pieChart>
        <c:varyColors val="1"/>
        <c:ser>
          <c:idx val="0"/>
          <c:order val="0"/>
          <c:explosion val="2"/>
          <c:cat>
            <c:strRef>
              <c:f>Total!$C$100:$C$106</c:f>
              <c:strCache>
                <c:ptCount val="7"/>
                <c:pt idx="0">
                  <c:v>Meat  / Cooked meat / Fish</c:v>
                </c:pt>
                <c:pt idx="1">
                  <c:v>Milk / Dairy</c:v>
                </c:pt>
                <c:pt idx="2">
                  <c:v>Eggs</c:v>
                </c:pt>
                <c:pt idx="3">
                  <c:v>Processed / Packaged fruit + veg.</c:v>
                </c:pt>
                <c:pt idx="4">
                  <c:v>Drinks / Juices / Preserves</c:v>
                </c:pt>
                <c:pt idx="5">
                  <c:v>Flour / Bread / Baked goods</c:v>
                </c:pt>
                <c:pt idx="6">
                  <c:v>Other</c:v>
                </c:pt>
              </c:strCache>
            </c:strRef>
          </c:cat>
          <c:val>
            <c:numRef>
              <c:f>Total!$D$100:$D$106</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egend>
    <c:plotVisOnly val="1"/>
  </c:chart>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Customer </a:t>
            </a:r>
          </a:p>
          <a:p>
            <a:pPr>
              <a:defRPr/>
            </a:pPr>
            <a:r>
              <a:rPr lang="en-GB"/>
              <a:t>number/week</a:t>
            </a:r>
          </a:p>
        </c:rich>
      </c:tx>
      <c:layout>
        <c:manualLayout>
          <c:xMode val="edge"/>
          <c:yMode val="edge"/>
          <c:x val="4.3617935736175062E-2"/>
          <c:y val="4.7430682539090434E-2"/>
        </c:manualLayout>
      </c:layout>
      <c:overlay val="1"/>
    </c:title>
    <c:plotArea>
      <c:layout/>
      <c:pieChart>
        <c:varyColors val="1"/>
        <c:ser>
          <c:idx val="0"/>
          <c:order val="0"/>
          <c:explosion val="2"/>
          <c:cat>
            <c:strRef>
              <c:f>Total!$C$153:$C$158</c:f>
              <c:strCache>
                <c:ptCount val="6"/>
                <c:pt idx="0">
                  <c:v>0 - 100</c:v>
                </c:pt>
                <c:pt idx="1">
                  <c:v>100 - 300</c:v>
                </c:pt>
                <c:pt idx="2">
                  <c:v>300 - 600</c:v>
                </c:pt>
                <c:pt idx="3">
                  <c:v>600-1000</c:v>
                </c:pt>
                <c:pt idx="4">
                  <c:v>1000-2000</c:v>
                </c:pt>
                <c:pt idx="5">
                  <c:v>2000+</c:v>
                </c:pt>
              </c:strCache>
            </c:strRef>
          </c:cat>
          <c:val>
            <c:numRef>
              <c:f>Total!$D$153:$D$158</c:f>
              <c:numCache>
                <c:formatCode>General</c:formatCode>
                <c:ptCount val="6"/>
                <c:pt idx="0">
                  <c:v>0</c:v>
                </c:pt>
                <c:pt idx="1">
                  <c:v>0</c:v>
                </c:pt>
                <c:pt idx="2">
                  <c:v>0</c:v>
                </c:pt>
                <c:pt idx="3">
                  <c:v>0</c:v>
                </c:pt>
                <c:pt idx="4">
                  <c:v>0</c:v>
                </c:pt>
                <c:pt idx="5">
                  <c:v>0</c:v>
                </c:pt>
              </c:numCache>
            </c:numRef>
          </c:val>
        </c:ser>
        <c:firstSliceAng val="0"/>
      </c:pieChart>
    </c:plotArea>
    <c:legend>
      <c:legendPos val="r"/>
    </c:legend>
    <c:plotVisOnly val="1"/>
  </c:chart>
  <c:printSettings>
    <c:headerFooter/>
    <c:pageMargins b="0.75000000000000444" l="0.70000000000000062" r="0.70000000000000062" t="0.750000000000004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Turnover</a:t>
            </a:r>
          </a:p>
        </c:rich>
      </c:tx>
      <c:layout>
        <c:manualLayout>
          <c:xMode val="edge"/>
          <c:yMode val="edge"/>
          <c:x val="4.3617935736175062E-2"/>
          <c:y val="4.7430682539090434E-2"/>
        </c:manualLayout>
      </c:layout>
      <c:overlay val="1"/>
    </c:title>
    <c:plotArea>
      <c:layout/>
      <c:pieChart>
        <c:varyColors val="1"/>
        <c:ser>
          <c:idx val="0"/>
          <c:order val="0"/>
          <c:explosion val="2"/>
          <c:cat>
            <c:strRef>
              <c:f>Total!$C$176:$C$181</c:f>
              <c:strCache>
                <c:ptCount val="6"/>
                <c:pt idx="0">
                  <c:v>below £50,000</c:v>
                </c:pt>
                <c:pt idx="1">
                  <c:v>£50K - £100K</c:v>
                </c:pt>
                <c:pt idx="2">
                  <c:v>£100K - £200K</c:v>
                </c:pt>
                <c:pt idx="3">
                  <c:v>£200K - £500K</c:v>
                </c:pt>
                <c:pt idx="4">
                  <c:v>£500K - £1 million</c:v>
                </c:pt>
                <c:pt idx="5">
                  <c:v>over £1 million</c:v>
                </c:pt>
              </c:strCache>
            </c:strRef>
          </c:cat>
          <c:val>
            <c:numRef>
              <c:f>Total!$D$176:$D$181</c:f>
              <c:numCache>
                <c:formatCode>General</c:formatCode>
                <c:ptCount val="6"/>
                <c:pt idx="0">
                  <c:v>0</c:v>
                </c:pt>
                <c:pt idx="1">
                  <c:v>0</c:v>
                </c:pt>
                <c:pt idx="2">
                  <c:v>0</c:v>
                </c:pt>
                <c:pt idx="3">
                  <c:v>0</c:v>
                </c:pt>
                <c:pt idx="4">
                  <c:v>0</c:v>
                </c:pt>
                <c:pt idx="5">
                  <c:v>0</c:v>
                </c:pt>
              </c:numCache>
            </c:numRef>
          </c:val>
        </c:ser>
        <c:firstSliceAng val="0"/>
      </c:pieChart>
    </c:plotArea>
    <c:legend>
      <c:legendPos val="r"/>
    </c:legend>
    <c:plotVisOnly val="1"/>
  </c:chart>
  <c:printSettings>
    <c:headerFooter/>
    <c:pageMargins b="0.75000000000000466" l="0.70000000000000062" r="0.70000000000000062" t="0.750000000000004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Turnover</a:t>
            </a:r>
          </a:p>
          <a:p>
            <a:pPr>
              <a:defRPr/>
            </a:pPr>
            <a:r>
              <a:rPr lang="en-GB"/>
              <a:t> due to </a:t>
            </a:r>
          </a:p>
          <a:p>
            <a:pPr>
              <a:defRPr/>
            </a:pPr>
            <a:r>
              <a:rPr lang="en-GB"/>
              <a:t>local</a:t>
            </a:r>
            <a:r>
              <a:rPr lang="en-GB" baseline="0"/>
              <a:t> produce</a:t>
            </a:r>
            <a:endParaRPr lang="en-GB"/>
          </a:p>
        </c:rich>
      </c:tx>
      <c:layout>
        <c:manualLayout>
          <c:xMode val="edge"/>
          <c:yMode val="edge"/>
          <c:x val="2.4188670405270406E-2"/>
          <c:y val="4.7430536700153854E-2"/>
        </c:manualLayout>
      </c:layout>
      <c:overlay val="1"/>
    </c:title>
    <c:plotArea>
      <c:layout/>
      <c:pieChart>
        <c:varyColors val="1"/>
        <c:ser>
          <c:idx val="0"/>
          <c:order val="0"/>
          <c:explosion val="2"/>
          <c:cat>
            <c:strRef>
              <c:f>Total!$C$199:$C$203</c:f>
              <c:strCache>
                <c:ptCount val="5"/>
                <c:pt idx="0">
                  <c:v>0 - 20%</c:v>
                </c:pt>
                <c:pt idx="1">
                  <c:v>20 - 40%</c:v>
                </c:pt>
                <c:pt idx="2">
                  <c:v>40 - 60%</c:v>
                </c:pt>
                <c:pt idx="3">
                  <c:v>60 - 80%</c:v>
                </c:pt>
                <c:pt idx="4">
                  <c:v>80 - 100%</c:v>
                </c:pt>
              </c:strCache>
            </c:strRef>
          </c:cat>
          <c:val>
            <c:numRef>
              <c:f>Total!$D$199:$D$203</c:f>
              <c:numCache>
                <c:formatCode>General</c:formatCode>
                <c:ptCount val="5"/>
                <c:pt idx="0">
                  <c:v>0</c:v>
                </c:pt>
                <c:pt idx="1">
                  <c:v>0</c:v>
                </c:pt>
                <c:pt idx="2">
                  <c:v>0</c:v>
                </c:pt>
                <c:pt idx="3">
                  <c:v>0</c:v>
                </c:pt>
                <c:pt idx="4">
                  <c:v>0</c:v>
                </c:pt>
              </c:numCache>
            </c:numRef>
          </c:val>
        </c:ser>
        <c:firstSliceAng val="0"/>
      </c:pieChart>
    </c:plotArea>
    <c:legend>
      <c:legendPos val="r"/>
    </c:legend>
    <c:plotVisOnly val="1"/>
  </c:chart>
  <c:printSettings>
    <c:headerFooter/>
    <c:pageMargins b="0.75000000000000488" l="0.70000000000000062" r="0.70000000000000062" t="0.750000000000004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Main </a:t>
            </a:r>
          </a:p>
          <a:p>
            <a:pPr>
              <a:defRPr/>
            </a:pPr>
            <a:r>
              <a:rPr lang="en-GB"/>
              <a:t>produce</a:t>
            </a:r>
          </a:p>
        </c:rich>
      </c:tx>
      <c:layout>
        <c:manualLayout>
          <c:xMode val="edge"/>
          <c:yMode val="edge"/>
          <c:x val="1.4881019453720121E-2"/>
          <c:y val="4.743060526525094E-2"/>
        </c:manualLayout>
      </c:layout>
      <c:overlay val="1"/>
    </c:title>
    <c:plotArea>
      <c:layout/>
      <c:pieChart>
        <c:varyColors val="1"/>
        <c:ser>
          <c:idx val="0"/>
          <c:order val="0"/>
          <c:explosion val="2"/>
          <c:cat>
            <c:strRef>
              <c:f>Total!$C$222:$C$228</c:f>
              <c:strCache>
                <c:ptCount val="7"/>
                <c:pt idx="0">
                  <c:v>Meat / Cooked meat (incl. Fish)</c:v>
                </c:pt>
                <c:pt idx="1">
                  <c:v>Dairy/eggs</c:v>
                </c:pt>
                <c:pt idx="2">
                  <c:v>Fruits/veg</c:v>
                </c:pt>
                <c:pt idx="3">
                  <c:v>Drinks/preserves</c:v>
                </c:pt>
                <c:pt idx="4">
                  <c:v>Bread/baked goods</c:v>
                </c:pt>
                <c:pt idx="5">
                  <c:v>Processed food</c:v>
                </c:pt>
                <c:pt idx="6">
                  <c:v>Other</c:v>
                </c:pt>
              </c:strCache>
            </c:strRef>
          </c:cat>
          <c:val>
            <c:numRef>
              <c:f>Total!$D$222:$D$228</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egend>
    <c:plotVisOnly val="1"/>
  </c:chart>
  <c:printSettings>
    <c:headerFooter/>
    <c:pageMargins b="0.75000000000000511" l="0.70000000000000062" r="0.70000000000000062" t="0.750000000000005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caterer</a:t>
            </a:r>
            <a:endParaRPr lang="en-GB"/>
          </a:p>
        </c:rich>
      </c:tx>
      <c:layout>
        <c:manualLayout>
          <c:xMode val="edge"/>
          <c:yMode val="edge"/>
          <c:x val="1.6902668416448077E-2"/>
          <c:y val="4.7430830039526264E-2"/>
        </c:manualLayout>
      </c:layout>
      <c:overlay val="1"/>
    </c:title>
    <c:plotArea>
      <c:layout/>
      <c:pieChart>
        <c:varyColors val="1"/>
        <c:ser>
          <c:idx val="0"/>
          <c:order val="0"/>
          <c:explosion val="2"/>
          <c:cat>
            <c:strRef>
              <c:f>Total!$C$53:$C$59</c:f>
              <c:strCache>
                <c:ptCount val="7"/>
                <c:pt idx="0">
                  <c:v>Restaurant (+ fast food)</c:v>
                </c:pt>
                <c:pt idx="1">
                  <c:v>Café / canteen</c:v>
                </c:pt>
                <c:pt idx="2">
                  <c:v>Pub</c:v>
                </c:pt>
                <c:pt idx="3">
                  <c:v>Take-away / Bakery</c:v>
                </c:pt>
                <c:pt idx="4">
                  <c:v>Mobile caterer / Event caterer</c:v>
                </c:pt>
                <c:pt idx="5">
                  <c:v>Hotel / Guest Hs. / B &amp; B</c:v>
                </c:pt>
                <c:pt idx="6">
                  <c:v>Other</c:v>
                </c:pt>
              </c:strCache>
            </c:strRef>
          </c:cat>
          <c:val>
            <c:numRef>
              <c:f>Total!$D$53:$D$59</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6451984758735787"/>
          <c:y val="0.13985707786526691"/>
          <c:w val="0.34022957512824648"/>
          <c:h val="0.75228584426946665"/>
        </c:manualLayout>
      </c:layout>
    </c:legend>
    <c:plotVisOnly val="1"/>
  </c:chart>
  <c:printSettings>
    <c:headerFooter/>
    <c:pageMargins b="0.75000000000000444" l="0.70000000000000062" r="0.70000000000000062" t="0.750000000000004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Category</a:t>
            </a:r>
            <a:r>
              <a:rPr lang="en-GB" baseline="0"/>
              <a:t> of</a:t>
            </a:r>
          </a:p>
          <a:p>
            <a:pPr>
              <a:defRPr/>
            </a:pPr>
            <a:r>
              <a:rPr lang="en-GB" baseline="0"/>
              <a:t>business</a:t>
            </a:r>
            <a:endParaRPr lang="en-GB"/>
          </a:p>
        </c:rich>
      </c:tx>
      <c:layout>
        <c:manualLayout>
          <c:xMode val="edge"/>
          <c:yMode val="edge"/>
          <c:x val="1.6902668416448084E-2"/>
          <c:y val="4.7430830039526313E-2"/>
        </c:manualLayout>
      </c:layout>
      <c:overlay val="1"/>
    </c:title>
    <c:plotArea>
      <c:layout/>
      <c:pieChart>
        <c:varyColors val="1"/>
        <c:ser>
          <c:idx val="0"/>
          <c:order val="0"/>
          <c:explosion val="2"/>
          <c:cat>
            <c:strRef>
              <c:f>Total!$C$5:$C$8</c:f>
              <c:strCache>
                <c:ptCount val="4"/>
                <c:pt idx="0">
                  <c:v>Retailer</c:v>
                </c:pt>
                <c:pt idx="1">
                  <c:v>Caterer</c:v>
                </c:pt>
                <c:pt idx="2">
                  <c:v>Producer</c:v>
                </c:pt>
                <c:pt idx="3">
                  <c:v>Processor</c:v>
                </c:pt>
              </c:strCache>
            </c:strRef>
          </c:cat>
          <c:val>
            <c:numRef>
              <c:f>Total!$D$5:$D$8</c:f>
              <c:numCache>
                <c:formatCode>General</c:formatCode>
                <c:ptCount val="4"/>
                <c:pt idx="0">
                  <c:v>0</c:v>
                </c:pt>
                <c:pt idx="1">
                  <c:v>0</c:v>
                </c:pt>
                <c:pt idx="2">
                  <c:v>0</c:v>
                </c:pt>
                <c:pt idx="3">
                  <c:v>0</c:v>
                </c:pt>
              </c:numCache>
            </c:numRef>
          </c:val>
        </c:ser>
        <c:firstSliceAng val="0"/>
      </c:pieChart>
    </c:plotArea>
    <c:legend>
      <c:legendPos val="r"/>
      <c:layout>
        <c:manualLayout>
          <c:xMode val="edge"/>
          <c:yMode val="edge"/>
          <c:x val="0.84773651927389004"/>
          <c:y val="0.21466772274767429"/>
          <c:w val="0.13769153172793291"/>
          <c:h val="0.66533848949354835"/>
        </c:manualLayout>
      </c:layout>
    </c:legend>
    <c:plotVisOnly val="1"/>
  </c:chart>
  <c:printSettings>
    <c:headerFooter/>
    <c:pageMargins b="0.75000000000000466" l="0.70000000000000062" r="0.70000000000000062" t="0.750000000000004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retailer</a:t>
            </a:r>
            <a:endParaRPr lang="en-GB"/>
          </a:p>
        </c:rich>
      </c:tx>
      <c:layout>
        <c:manualLayout>
          <c:xMode val="edge"/>
          <c:yMode val="edge"/>
          <c:x val="1.6902668416448084E-2"/>
          <c:y val="4.7430830039526313E-2"/>
        </c:manualLayout>
      </c:layout>
      <c:overlay val="1"/>
    </c:title>
    <c:plotArea>
      <c:layout/>
      <c:pieChart>
        <c:varyColors val="1"/>
        <c:ser>
          <c:idx val="0"/>
          <c:order val="0"/>
          <c:explosion val="2"/>
          <c:cat>
            <c:strRef>
              <c:f>Total!$C$29:$C$35</c:f>
              <c:strCache>
                <c:ptCount val="7"/>
                <c:pt idx="0">
                  <c:v>Specialist </c:v>
                </c:pt>
                <c:pt idx="1">
                  <c:v>General </c:v>
                </c:pt>
                <c:pt idx="2">
                  <c:v>Farm shop</c:v>
                </c:pt>
                <c:pt idx="3">
                  <c:v>Box scheme</c:v>
                </c:pt>
                <c:pt idx="4">
                  <c:v>Market stall</c:v>
                </c:pt>
                <c:pt idx="5">
                  <c:v>Supermarket</c:v>
                </c:pt>
                <c:pt idx="6">
                  <c:v>Other</c:v>
                </c:pt>
              </c:strCache>
            </c:strRef>
          </c:cat>
          <c:val>
            <c:numRef>
              <c:f>Total!$D$29:$D$35</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67459747859386665"/>
          <c:y val="0.12978409956819947"/>
          <c:w val="0.31083057240795803"/>
          <c:h val="0.70458922473400498"/>
        </c:manualLayout>
      </c:layout>
    </c:legend>
    <c:plotVisOnly val="1"/>
  </c:chart>
  <c:printSettings>
    <c:headerFooter/>
    <c:pageMargins b="0.75000000000000466" l="0.70000000000000062" r="0.70000000000000062" t="0.750000000000004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producer</a:t>
            </a:r>
            <a:endParaRPr lang="en-GB"/>
          </a:p>
        </c:rich>
      </c:tx>
      <c:layout>
        <c:manualLayout>
          <c:xMode val="edge"/>
          <c:yMode val="edge"/>
          <c:x val="1.6902668416448077E-2"/>
          <c:y val="4.7430830039526264E-2"/>
        </c:manualLayout>
      </c:layout>
      <c:overlay val="1"/>
    </c:title>
    <c:plotArea>
      <c:layout/>
      <c:pieChart>
        <c:varyColors val="1"/>
        <c:ser>
          <c:idx val="0"/>
          <c:order val="0"/>
          <c:explosion val="2"/>
          <c:cat>
            <c:strRef>
              <c:f>Total!$C$76:$C$82</c:f>
              <c:strCache>
                <c:ptCount val="7"/>
                <c:pt idx="0">
                  <c:v>Livestock / Dairy</c:v>
                </c:pt>
                <c:pt idx="1">
                  <c:v>Poultry / Eggs</c:v>
                </c:pt>
                <c:pt idx="2">
                  <c:v>Fruit / Vegetables (+ Horticulture)</c:v>
                </c:pt>
                <c:pt idx="3">
                  <c:v>Arable</c:v>
                </c:pt>
                <c:pt idx="4">
                  <c:v>Mixed</c:v>
                </c:pt>
                <c:pt idx="5">
                  <c:v>Fishery</c:v>
                </c:pt>
                <c:pt idx="6">
                  <c:v>Other</c:v>
                </c:pt>
              </c:strCache>
            </c:strRef>
          </c:cat>
          <c:val>
            <c:numRef>
              <c:f>Total!$D$76:$D$82</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72429987235202375"/>
          <c:y val="2.3069724980029672E-2"/>
          <c:w val="0.26112817864979992"/>
          <c:h val="0.95386013507204859"/>
        </c:manualLayout>
      </c:layout>
    </c:legend>
    <c:plotVisOnly val="1"/>
  </c:chart>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619125</xdr:colOff>
      <xdr:row>97</xdr:row>
      <xdr:rowOff>47625</xdr:rowOff>
    </xdr:from>
    <xdr:to>
      <xdr:col>13</xdr:col>
      <xdr:colOff>342900</xdr:colOff>
      <xdr:row>115</xdr:row>
      <xdr:rowOff>171450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609600</xdr:colOff>
      <xdr:row>150</xdr:row>
      <xdr:rowOff>0</xdr:rowOff>
    </xdr:from>
    <xdr:to>
      <xdr:col>13</xdr:col>
      <xdr:colOff>333375</xdr:colOff>
      <xdr:row>167</xdr:row>
      <xdr:rowOff>123825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628650</xdr:colOff>
      <xdr:row>173</xdr:row>
      <xdr:rowOff>0</xdr:rowOff>
    </xdr:from>
    <xdr:to>
      <xdr:col>13</xdr:col>
      <xdr:colOff>352425</xdr:colOff>
      <xdr:row>190</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619125</xdr:colOff>
      <xdr:row>195</xdr:row>
      <xdr:rowOff>171450</xdr:rowOff>
    </xdr:from>
    <xdr:to>
      <xdr:col>13</xdr:col>
      <xdr:colOff>342900</xdr:colOff>
      <xdr:row>213</xdr:row>
      <xdr:rowOff>95250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390525</xdr:colOff>
      <xdr:row>218</xdr:row>
      <xdr:rowOff>171449</xdr:rowOff>
    </xdr:from>
    <xdr:to>
      <xdr:col>13</xdr:col>
      <xdr:colOff>342900</xdr:colOff>
      <xdr:row>237</xdr:row>
      <xdr:rowOff>180974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609600</xdr:colOff>
      <xdr:row>50</xdr:row>
      <xdr:rowOff>47625</xdr:rowOff>
    </xdr:from>
    <xdr:to>
      <xdr:col>13</xdr:col>
      <xdr:colOff>333375</xdr:colOff>
      <xdr:row>68</xdr:row>
      <xdr:rowOff>180975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628650</xdr:colOff>
      <xdr:row>2</xdr:row>
      <xdr:rowOff>57150</xdr:rowOff>
    </xdr:from>
    <xdr:to>
      <xdr:col>13</xdr:col>
      <xdr:colOff>352425</xdr:colOff>
      <xdr:row>21</xdr:row>
      <xdr:rowOff>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638175</xdr:colOff>
      <xdr:row>26</xdr:row>
      <xdr:rowOff>47625</xdr:rowOff>
    </xdr:from>
    <xdr:to>
      <xdr:col>13</xdr:col>
      <xdr:colOff>361950</xdr:colOff>
      <xdr:row>44</xdr:row>
      <xdr:rowOff>152400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619125</xdr:colOff>
      <xdr:row>73</xdr:row>
      <xdr:rowOff>47625</xdr:rowOff>
    </xdr:from>
    <xdr:to>
      <xdr:col>13</xdr:col>
      <xdr:colOff>342900</xdr:colOff>
      <xdr:row>92</xdr:row>
      <xdr:rowOff>28575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U227"/>
  <sheetViews>
    <sheetView tabSelected="1" workbookViewId="0">
      <pane ySplit="1" topLeftCell="A2" activePane="bottomLeft" state="frozen"/>
      <selection pane="bottomLeft" activeCell="N2" sqref="N2"/>
    </sheetView>
  </sheetViews>
  <sheetFormatPr defaultRowHeight="15"/>
  <cols>
    <col min="1" max="1" width="10.42578125" customWidth="1"/>
    <col min="2" max="3" width="32.28515625" customWidth="1"/>
    <col min="4" max="4" width="24.28515625" customWidth="1"/>
    <col min="5" max="5" width="39.5703125" customWidth="1"/>
    <col min="6" max="6" width="24.140625" customWidth="1"/>
    <col min="7" max="7" width="10.42578125" customWidth="1"/>
    <col min="8" max="8" width="14.28515625" customWidth="1"/>
    <col min="9" max="9" width="16" customWidth="1"/>
    <col min="10" max="11" width="24.140625" customWidth="1"/>
    <col min="12" max="12" width="20.140625" customWidth="1"/>
    <col min="13" max="13" width="21.7109375" customWidth="1"/>
    <col min="14" max="14" width="23" customWidth="1"/>
    <col min="15" max="15" width="22.7109375" customWidth="1"/>
    <col min="16" max="16" width="23" customWidth="1"/>
    <col min="17" max="18" width="24.140625" customWidth="1"/>
    <col min="19" max="19" width="14.5703125" customWidth="1"/>
    <col min="20" max="20" width="13.7109375" customWidth="1"/>
    <col min="21" max="21" width="11.140625" customWidth="1"/>
    <col min="22" max="22" width="11" customWidth="1"/>
    <col min="23" max="23" width="10.85546875" customWidth="1"/>
    <col min="24" max="24" width="14.7109375" customWidth="1"/>
    <col min="25" max="25" width="14.85546875" customWidth="1"/>
    <col min="26" max="26" width="10.85546875" customWidth="1"/>
    <col min="27" max="27" width="25.140625" customWidth="1"/>
  </cols>
  <sheetData>
    <row r="1" spans="1:47" s="1" customFormat="1" ht="39" customHeight="1" thickBot="1">
      <c r="A1" s="77" t="s">
        <v>0</v>
      </c>
      <c r="B1" s="77" t="s">
        <v>88</v>
      </c>
      <c r="C1" s="77" t="s">
        <v>147</v>
      </c>
      <c r="D1" s="77" t="s">
        <v>123</v>
      </c>
      <c r="E1" s="77" t="s">
        <v>86</v>
      </c>
      <c r="F1" s="77" t="s">
        <v>122</v>
      </c>
      <c r="G1" s="77" t="s">
        <v>87</v>
      </c>
      <c r="H1" s="77" t="s">
        <v>96</v>
      </c>
      <c r="I1" s="77" t="s">
        <v>97</v>
      </c>
      <c r="J1" s="77" t="s">
        <v>121</v>
      </c>
      <c r="K1" s="77" t="s">
        <v>153</v>
      </c>
      <c r="L1" s="77" t="s">
        <v>100</v>
      </c>
      <c r="M1" s="77" t="s">
        <v>146</v>
      </c>
      <c r="N1" s="77" t="s">
        <v>101</v>
      </c>
      <c r="O1" s="77" t="s">
        <v>102</v>
      </c>
      <c r="P1" s="77" t="s">
        <v>103</v>
      </c>
      <c r="Q1" s="77" t="s">
        <v>104</v>
      </c>
      <c r="R1" s="79" t="s">
        <v>148</v>
      </c>
      <c r="S1" s="82" t="s">
        <v>127</v>
      </c>
      <c r="T1" s="83"/>
      <c r="U1" s="82" t="s">
        <v>128</v>
      </c>
      <c r="V1" s="84"/>
      <c r="W1" s="85"/>
      <c r="X1" s="77" t="s">
        <v>90</v>
      </c>
      <c r="Y1" s="77" t="s">
        <v>89</v>
      </c>
      <c r="Z1" s="78" t="s">
        <v>95</v>
      </c>
      <c r="AA1" s="77" t="s">
        <v>79</v>
      </c>
      <c r="AB1" s="10"/>
      <c r="AC1" s="10"/>
      <c r="AD1" s="10"/>
      <c r="AE1" s="10"/>
      <c r="AF1" s="10"/>
      <c r="AG1" s="10"/>
      <c r="AH1" s="10"/>
      <c r="AI1" s="10"/>
      <c r="AJ1" s="10"/>
      <c r="AK1" s="10"/>
      <c r="AL1" s="10"/>
      <c r="AM1" s="10"/>
      <c r="AN1" s="10"/>
      <c r="AO1" s="10"/>
      <c r="AP1" s="10"/>
      <c r="AQ1" s="10"/>
      <c r="AR1" s="10"/>
      <c r="AS1" s="10"/>
      <c r="AT1" s="10"/>
      <c r="AU1" s="4"/>
    </row>
    <row r="2" spans="1:47" s="7" customFormat="1">
      <c r="A2" s="65"/>
      <c r="B2" s="63"/>
      <c r="C2" s="63"/>
      <c r="D2" s="63"/>
      <c r="E2" s="64"/>
      <c r="F2" s="64"/>
      <c r="G2" s="65"/>
      <c r="H2" s="65"/>
      <c r="I2" s="66"/>
      <c r="J2" s="67"/>
      <c r="K2" s="67"/>
      <c r="L2" s="12"/>
      <c r="M2" s="12"/>
      <c r="N2" s="11"/>
      <c r="O2" s="11"/>
      <c r="P2" s="11"/>
      <c r="Q2" s="11"/>
      <c r="R2" s="11"/>
      <c r="S2" s="24"/>
      <c r="T2" s="11"/>
      <c r="U2" s="11"/>
      <c r="V2" s="11"/>
      <c r="W2" s="11"/>
      <c r="X2" s="11"/>
      <c r="Y2" s="11"/>
      <c r="Z2" s="11"/>
      <c r="AA2" s="13"/>
      <c r="AB2" s="8"/>
      <c r="AC2" s="8"/>
      <c r="AD2" s="8"/>
      <c r="AE2" s="8"/>
      <c r="AF2" s="8"/>
      <c r="AG2" s="8"/>
      <c r="AH2" s="8"/>
      <c r="AI2" s="8"/>
      <c r="AJ2" s="8"/>
      <c r="AK2" s="8"/>
      <c r="AL2" s="8"/>
      <c r="AM2" s="8"/>
      <c r="AN2" s="8"/>
      <c r="AO2" s="8"/>
      <c r="AP2" s="8"/>
      <c r="AQ2" s="8"/>
      <c r="AR2" s="8"/>
      <c r="AS2" s="8"/>
      <c r="AT2" s="8"/>
      <c r="AU2" s="9"/>
    </row>
    <row r="3" spans="1:47" s="2" customFormat="1">
      <c r="A3" s="68"/>
      <c r="B3" s="69"/>
      <c r="C3" s="69"/>
      <c r="D3" s="69"/>
      <c r="E3" s="54"/>
      <c r="F3" s="54"/>
      <c r="G3" s="68"/>
      <c r="H3" s="65"/>
      <c r="I3" s="70"/>
      <c r="J3" s="71"/>
      <c r="K3" s="71"/>
      <c r="L3" s="15"/>
      <c r="M3" s="15"/>
      <c r="N3" s="14"/>
      <c r="O3" s="14"/>
      <c r="P3" s="14"/>
      <c r="Q3" s="14"/>
      <c r="R3" s="14"/>
      <c r="S3" s="24"/>
      <c r="T3" s="11"/>
      <c r="U3" s="14"/>
      <c r="V3" s="14"/>
      <c r="W3" s="14"/>
      <c r="X3" s="14"/>
      <c r="Y3" s="14"/>
      <c r="Z3" s="16"/>
      <c r="AA3" s="17"/>
      <c r="AB3" s="8"/>
      <c r="AC3" s="8"/>
      <c r="AD3" s="8"/>
      <c r="AE3" s="8"/>
      <c r="AF3" s="8"/>
      <c r="AG3" s="8"/>
      <c r="AH3" s="8"/>
      <c r="AI3" s="8"/>
      <c r="AJ3" s="8"/>
      <c r="AK3" s="8"/>
      <c r="AL3" s="8"/>
      <c r="AM3" s="8"/>
      <c r="AN3" s="8"/>
      <c r="AO3" s="8"/>
      <c r="AP3" s="8"/>
      <c r="AQ3" s="8"/>
      <c r="AR3" s="8"/>
      <c r="AS3" s="8"/>
      <c r="AT3" s="8"/>
      <c r="AU3" s="5"/>
    </row>
    <row r="4" spans="1:47" s="2" customFormat="1">
      <c r="A4" s="68"/>
      <c r="B4" s="69"/>
      <c r="C4" s="69"/>
      <c r="D4" s="69"/>
      <c r="E4" s="54"/>
      <c r="F4" s="54"/>
      <c r="G4" s="68"/>
      <c r="H4" s="65"/>
      <c r="I4" s="70"/>
      <c r="J4" s="71"/>
      <c r="K4" s="71"/>
      <c r="L4" s="15"/>
      <c r="M4" s="15"/>
      <c r="N4" s="14"/>
      <c r="O4" s="14"/>
      <c r="P4" s="14"/>
      <c r="Q4" s="14"/>
      <c r="R4" s="14"/>
      <c r="S4" s="24"/>
      <c r="T4" s="11"/>
      <c r="U4" s="14"/>
      <c r="V4" s="14"/>
      <c r="W4" s="14"/>
      <c r="X4" s="14"/>
      <c r="Y4" s="14"/>
      <c r="Z4" s="16"/>
      <c r="AA4" s="17"/>
      <c r="AB4" s="8"/>
      <c r="AC4" s="8"/>
      <c r="AD4" s="8"/>
      <c r="AE4" s="8"/>
      <c r="AF4" s="8"/>
      <c r="AG4" s="8"/>
      <c r="AH4" s="8"/>
      <c r="AI4" s="8"/>
      <c r="AJ4" s="8"/>
      <c r="AK4" s="8"/>
      <c r="AL4" s="8"/>
      <c r="AM4" s="8"/>
      <c r="AN4" s="8"/>
      <c r="AO4" s="8"/>
      <c r="AP4" s="8"/>
      <c r="AQ4" s="8"/>
      <c r="AR4" s="8"/>
      <c r="AS4" s="8"/>
      <c r="AT4" s="8"/>
      <c r="AU4" s="5"/>
    </row>
    <row r="5" spans="1:47" s="2" customFormat="1">
      <c r="A5" s="68"/>
      <c r="B5" s="69"/>
      <c r="C5" s="69"/>
      <c r="D5" s="69"/>
      <c r="E5" s="54"/>
      <c r="F5" s="54"/>
      <c r="G5" s="68"/>
      <c r="H5" s="65"/>
      <c r="I5" s="70"/>
      <c r="J5" s="71"/>
      <c r="K5" s="71"/>
      <c r="L5" s="15"/>
      <c r="M5" s="15"/>
      <c r="N5" s="14"/>
      <c r="O5" s="14"/>
      <c r="P5" s="14"/>
      <c r="Q5" s="14"/>
      <c r="R5" s="14"/>
      <c r="S5" s="24"/>
      <c r="T5" s="11"/>
      <c r="U5" s="14"/>
      <c r="V5" s="14"/>
      <c r="W5" s="14"/>
      <c r="X5" s="14"/>
      <c r="Y5" s="14"/>
      <c r="Z5" s="16"/>
      <c r="AA5" s="17"/>
      <c r="AB5" s="8"/>
      <c r="AC5" s="8"/>
      <c r="AD5" s="8"/>
      <c r="AE5" s="8"/>
      <c r="AF5" s="8"/>
      <c r="AG5" s="8"/>
      <c r="AH5" s="8"/>
      <c r="AI5" s="8"/>
      <c r="AJ5" s="8"/>
      <c r="AK5" s="8"/>
      <c r="AL5" s="8"/>
      <c r="AM5" s="8"/>
      <c r="AN5" s="8"/>
      <c r="AO5" s="8"/>
      <c r="AP5" s="8"/>
      <c r="AQ5" s="8"/>
      <c r="AR5" s="8"/>
      <c r="AS5" s="8"/>
      <c r="AT5" s="8"/>
      <c r="AU5" s="5"/>
    </row>
    <row r="6" spans="1:47" s="2" customFormat="1">
      <c r="A6" s="68"/>
      <c r="B6" s="69"/>
      <c r="C6" s="69"/>
      <c r="D6" s="69"/>
      <c r="E6" s="54"/>
      <c r="F6" s="54"/>
      <c r="G6" s="68"/>
      <c r="H6" s="65"/>
      <c r="I6" s="70"/>
      <c r="J6" s="71"/>
      <c r="K6" s="71"/>
      <c r="L6" s="15"/>
      <c r="M6" s="15"/>
      <c r="N6" s="14"/>
      <c r="O6" s="14"/>
      <c r="P6" s="14"/>
      <c r="Q6" s="14"/>
      <c r="R6" s="14"/>
      <c r="S6" s="24"/>
      <c r="T6" s="11"/>
      <c r="U6" s="14"/>
      <c r="V6" s="14"/>
      <c r="W6" s="14"/>
      <c r="X6" s="14"/>
      <c r="Y6" s="14"/>
      <c r="Z6" s="16"/>
      <c r="AA6" s="17"/>
      <c r="AB6" s="8"/>
      <c r="AC6" s="8"/>
      <c r="AD6" s="8"/>
      <c r="AE6" s="8"/>
      <c r="AF6" s="8"/>
      <c r="AG6" s="8"/>
      <c r="AH6" s="8"/>
      <c r="AI6" s="8"/>
      <c r="AJ6" s="8"/>
      <c r="AK6" s="8"/>
      <c r="AL6" s="8"/>
      <c r="AM6" s="8"/>
      <c r="AN6" s="8"/>
      <c r="AO6" s="8"/>
      <c r="AP6" s="8"/>
      <c r="AQ6" s="8"/>
      <c r="AR6" s="8"/>
      <c r="AS6" s="8"/>
      <c r="AT6" s="8"/>
      <c r="AU6" s="5"/>
    </row>
    <row r="7" spans="1:47" s="2" customFormat="1">
      <c r="A7" s="68"/>
      <c r="B7" s="69"/>
      <c r="C7" s="69"/>
      <c r="D7" s="69"/>
      <c r="E7" s="54"/>
      <c r="F7" s="54"/>
      <c r="G7" s="68"/>
      <c r="H7" s="65"/>
      <c r="I7" s="70"/>
      <c r="J7" s="71"/>
      <c r="K7" s="71"/>
      <c r="L7" s="15"/>
      <c r="M7" s="15"/>
      <c r="N7" s="14"/>
      <c r="O7" s="14"/>
      <c r="P7" s="14"/>
      <c r="Q7" s="14"/>
      <c r="R7" s="14"/>
      <c r="S7" s="24"/>
      <c r="T7" s="11"/>
      <c r="U7" s="14"/>
      <c r="V7" s="14"/>
      <c r="W7" s="14"/>
      <c r="X7" s="14"/>
      <c r="Y7" s="14"/>
      <c r="Z7" s="16"/>
      <c r="AA7" s="17"/>
      <c r="AB7" s="8"/>
      <c r="AC7" s="8"/>
      <c r="AD7" s="8"/>
      <c r="AE7" s="8"/>
      <c r="AF7" s="8"/>
      <c r="AG7" s="8"/>
      <c r="AH7" s="8"/>
      <c r="AI7" s="8"/>
      <c r="AJ7" s="8"/>
      <c r="AK7" s="8"/>
      <c r="AL7" s="8"/>
      <c r="AM7" s="8"/>
      <c r="AN7" s="8"/>
      <c r="AO7" s="8"/>
      <c r="AP7" s="8"/>
      <c r="AQ7" s="8"/>
      <c r="AR7" s="8"/>
      <c r="AS7" s="8"/>
      <c r="AT7" s="8"/>
      <c r="AU7" s="5"/>
    </row>
    <row r="8" spans="1:47" s="2" customFormat="1">
      <c r="A8" s="68"/>
      <c r="B8" s="69"/>
      <c r="C8" s="69"/>
      <c r="D8" s="69"/>
      <c r="E8" s="54"/>
      <c r="F8" s="54"/>
      <c r="G8" s="68"/>
      <c r="H8" s="65"/>
      <c r="I8" s="70"/>
      <c r="J8" s="71"/>
      <c r="K8" s="71"/>
      <c r="L8" s="15"/>
      <c r="M8" s="15"/>
      <c r="N8" s="14"/>
      <c r="O8" s="14"/>
      <c r="P8" s="14"/>
      <c r="Q8" s="14"/>
      <c r="R8" s="14"/>
      <c r="S8" s="24"/>
      <c r="T8" s="11"/>
      <c r="U8" s="14"/>
      <c r="V8" s="14"/>
      <c r="W8" s="14"/>
      <c r="X8" s="14"/>
      <c r="Y8" s="14"/>
      <c r="Z8" s="16"/>
      <c r="AA8" s="17"/>
      <c r="AB8" s="8"/>
      <c r="AC8" s="8"/>
      <c r="AD8" s="8"/>
      <c r="AE8" s="8"/>
      <c r="AF8" s="8"/>
      <c r="AG8" s="8"/>
      <c r="AH8" s="8"/>
      <c r="AI8" s="8"/>
      <c r="AJ8" s="8"/>
      <c r="AK8" s="8"/>
      <c r="AL8" s="8"/>
      <c r="AM8" s="8"/>
      <c r="AN8" s="8"/>
      <c r="AO8" s="8"/>
      <c r="AP8" s="8"/>
      <c r="AQ8" s="8"/>
      <c r="AR8" s="8"/>
      <c r="AS8" s="8"/>
      <c r="AT8" s="8"/>
      <c r="AU8" s="5"/>
    </row>
    <row r="9" spans="1:47" s="2" customFormat="1">
      <c r="A9" s="68"/>
      <c r="B9" s="69"/>
      <c r="C9" s="69"/>
      <c r="D9" s="69"/>
      <c r="E9" s="54"/>
      <c r="F9" s="54"/>
      <c r="G9" s="68"/>
      <c r="H9" s="65"/>
      <c r="I9" s="70"/>
      <c r="J9" s="71"/>
      <c r="K9" s="71"/>
      <c r="L9" s="15"/>
      <c r="M9" s="15"/>
      <c r="N9" s="14"/>
      <c r="O9" s="14"/>
      <c r="P9" s="14"/>
      <c r="Q9" s="14"/>
      <c r="R9" s="14"/>
      <c r="S9" s="24"/>
      <c r="T9" s="11"/>
      <c r="U9" s="14"/>
      <c r="V9" s="14"/>
      <c r="W9" s="14"/>
      <c r="X9" s="14"/>
      <c r="Y9" s="14"/>
      <c r="Z9" s="16"/>
      <c r="AA9" s="17"/>
      <c r="AB9" s="8"/>
      <c r="AC9" s="8"/>
      <c r="AD9" s="8"/>
      <c r="AE9" s="8"/>
      <c r="AF9" s="8"/>
      <c r="AG9" s="8"/>
      <c r="AH9" s="8"/>
      <c r="AI9" s="8"/>
      <c r="AJ9" s="8"/>
      <c r="AK9" s="8"/>
      <c r="AL9" s="8"/>
      <c r="AM9" s="8"/>
      <c r="AN9" s="8"/>
      <c r="AO9" s="8"/>
      <c r="AP9" s="8"/>
      <c r="AQ9" s="8"/>
      <c r="AR9" s="8"/>
      <c r="AS9" s="8"/>
      <c r="AT9" s="8"/>
      <c r="AU9" s="5"/>
    </row>
    <row r="10" spans="1:47" s="2" customFormat="1">
      <c r="A10" s="68"/>
      <c r="B10" s="69"/>
      <c r="C10" s="69"/>
      <c r="D10" s="69"/>
      <c r="E10" s="54"/>
      <c r="F10" s="54"/>
      <c r="G10" s="68"/>
      <c r="H10" s="65"/>
      <c r="I10" s="70"/>
      <c r="J10" s="71"/>
      <c r="K10" s="71"/>
      <c r="L10" s="15"/>
      <c r="M10" s="15"/>
      <c r="N10" s="14"/>
      <c r="O10" s="14"/>
      <c r="P10" s="14"/>
      <c r="Q10" s="14"/>
      <c r="R10" s="14"/>
      <c r="S10" s="24"/>
      <c r="T10" s="11"/>
      <c r="U10" s="14"/>
      <c r="V10" s="14"/>
      <c r="W10" s="14"/>
      <c r="X10" s="14"/>
      <c r="Y10" s="14"/>
      <c r="Z10" s="16"/>
      <c r="AA10" s="17"/>
      <c r="AB10" s="8"/>
      <c r="AC10" s="8"/>
      <c r="AD10" s="8"/>
      <c r="AE10" s="8"/>
      <c r="AF10" s="8"/>
      <c r="AG10" s="8"/>
      <c r="AH10" s="8"/>
      <c r="AI10" s="8"/>
      <c r="AJ10" s="8"/>
      <c r="AK10" s="8"/>
      <c r="AL10" s="8"/>
      <c r="AM10" s="8"/>
      <c r="AN10" s="8"/>
      <c r="AO10" s="8"/>
      <c r="AP10" s="8"/>
      <c r="AQ10" s="8"/>
      <c r="AR10" s="8"/>
      <c r="AS10" s="8"/>
      <c r="AT10" s="8"/>
      <c r="AU10" s="5"/>
    </row>
    <row r="11" spans="1:47" s="2" customFormat="1">
      <c r="A11" s="68"/>
      <c r="B11" s="69"/>
      <c r="C11" s="69"/>
      <c r="D11" s="69"/>
      <c r="E11" s="54"/>
      <c r="F11" s="54"/>
      <c r="G11" s="68"/>
      <c r="H11" s="65"/>
      <c r="I11" s="70"/>
      <c r="J11" s="71"/>
      <c r="K11" s="71"/>
      <c r="L11" s="15"/>
      <c r="M11" s="15"/>
      <c r="N11" s="14"/>
      <c r="O11" s="14"/>
      <c r="P11" s="14"/>
      <c r="Q11" s="14"/>
      <c r="R11" s="14"/>
      <c r="S11" s="24"/>
      <c r="T11" s="11"/>
      <c r="U11" s="14"/>
      <c r="V11" s="14"/>
      <c r="W11" s="14"/>
      <c r="X11" s="14"/>
      <c r="Y11" s="14"/>
      <c r="Z11" s="16"/>
      <c r="AA11" s="17"/>
      <c r="AB11" s="8"/>
      <c r="AC11" s="8"/>
      <c r="AD11" s="8"/>
      <c r="AE11" s="8"/>
      <c r="AF11" s="8"/>
      <c r="AG11" s="8"/>
      <c r="AH11" s="8"/>
      <c r="AI11" s="8"/>
      <c r="AJ11" s="8"/>
      <c r="AK11" s="8"/>
      <c r="AL11" s="8"/>
      <c r="AM11" s="8"/>
      <c r="AN11" s="8"/>
      <c r="AO11" s="8"/>
      <c r="AP11" s="8"/>
      <c r="AQ11" s="8"/>
      <c r="AR11" s="8"/>
      <c r="AS11" s="8"/>
      <c r="AT11" s="8"/>
      <c r="AU11" s="5"/>
    </row>
    <row r="12" spans="1:47" s="2" customFormat="1">
      <c r="A12" s="68"/>
      <c r="B12" s="69"/>
      <c r="C12" s="69"/>
      <c r="D12" s="69"/>
      <c r="E12" s="54"/>
      <c r="F12" s="54"/>
      <c r="G12" s="68"/>
      <c r="H12" s="65"/>
      <c r="I12" s="70"/>
      <c r="J12" s="71"/>
      <c r="K12" s="71"/>
      <c r="L12" s="15"/>
      <c r="M12" s="15"/>
      <c r="N12" s="14"/>
      <c r="O12" s="14"/>
      <c r="P12" s="14"/>
      <c r="Q12" s="14"/>
      <c r="R12" s="14"/>
      <c r="S12" s="24"/>
      <c r="T12" s="11"/>
      <c r="U12" s="14"/>
      <c r="V12" s="14"/>
      <c r="W12" s="14"/>
      <c r="X12" s="14"/>
      <c r="Y12" s="14"/>
      <c r="Z12" s="16"/>
      <c r="AA12" s="17"/>
      <c r="AB12" s="8"/>
      <c r="AC12" s="8"/>
      <c r="AD12" s="8"/>
      <c r="AE12" s="8"/>
      <c r="AF12" s="8"/>
      <c r="AG12" s="8"/>
      <c r="AH12" s="8"/>
      <c r="AI12" s="8"/>
      <c r="AJ12" s="8"/>
      <c r="AK12" s="8"/>
      <c r="AL12" s="8"/>
      <c r="AM12" s="8"/>
      <c r="AN12" s="8"/>
      <c r="AO12" s="8"/>
      <c r="AP12" s="8"/>
      <c r="AQ12" s="8"/>
      <c r="AR12" s="8"/>
      <c r="AS12" s="8"/>
      <c r="AT12" s="8"/>
      <c r="AU12" s="5"/>
    </row>
    <row r="13" spans="1:47" s="2" customFormat="1">
      <c r="A13" s="68"/>
      <c r="B13" s="69"/>
      <c r="C13" s="69"/>
      <c r="D13" s="69"/>
      <c r="E13" s="54"/>
      <c r="F13" s="54"/>
      <c r="G13" s="68"/>
      <c r="H13" s="65"/>
      <c r="I13" s="70"/>
      <c r="J13" s="71"/>
      <c r="K13" s="71"/>
      <c r="L13" s="15"/>
      <c r="M13" s="15"/>
      <c r="N13" s="14"/>
      <c r="O13" s="14"/>
      <c r="P13" s="14"/>
      <c r="Q13" s="14"/>
      <c r="R13" s="14"/>
      <c r="S13" s="24"/>
      <c r="T13" s="11"/>
      <c r="U13" s="14"/>
      <c r="V13" s="14"/>
      <c r="W13" s="14"/>
      <c r="X13" s="14"/>
      <c r="Y13" s="14"/>
      <c r="Z13" s="16"/>
      <c r="AA13" s="17"/>
      <c r="AB13" s="8"/>
      <c r="AC13" s="8"/>
      <c r="AD13" s="8"/>
      <c r="AE13" s="8"/>
      <c r="AF13" s="8"/>
      <c r="AG13" s="8"/>
      <c r="AH13" s="8"/>
      <c r="AI13" s="8"/>
      <c r="AJ13" s="8"/>
      <c r="AK13" s="8"/>
      <c r="AL13" s="8"/>
      <c r="AM13" s="8"/>
      <c r="AN13" s="8"/>
      <c r="AO13" s="8"/>
      <c r="AP13" s="8"/>
      <c r="AQ13" s="8"/>
      <c r="AR13" s="8"/>
      <c r="AS13" s="8"/>
      <c r="AT13" s="8"/>
      <c r="AU13" s="5"/>
    </row>
    <row r="14" spans="1:47" s="2" customFormat="1">
      <c r="A14" s="68"/>
      <c r="B14" s="69"/>
      <c r="C14" s="69"/>
      <c r="D14" s="69"/>
      <c r="E14" s="54"/>
      <c r="F14" s="54"/>
      <c r="G14" s="68"/>
      <c r="H14" s="65"/>
      <c r="I14" s="70"/>
      <c r="J14" s="71"/>
      <c r="K14" s="71"/>
      <c r="L14" s="15"/>
      <c r="M14" s="15"/>
      <c r="N14" s="14"/>
      <c r="O14" s="14"/>
      <c r="P14" s="14"/>
      <c r="Q14" s="14"/>
      <c r="R14" s="14"/>
      <c r="S14" s="24"/>
      <c r="T14" s="11"/>
      <c r="U14" s="14"/>
      <c r="V14" s="14"/>
      <c r="W14" s="14"/>
      <c r="X14" s="14"/>
      <c r="Y14" s="14"/>
      <c r="Z14" s="16"/>
      <c r="AA14" s="17"/>
      <c r="AB14" s="8"/>
      <c r="AC14" s="8"/>
      <c r="AD14" s="8"/>
      <c r="AE14" s="8"/>
      <c r="AF14" s="8"/>
      <c r="AG14" s="8"/>
      <c r="AH14" s="8"/>
      <c r="AI14" s="8"/>
      <c r="AJ14" s="8"/>
      <c r="AK14" s="8"/>
      <c r="AL14" s="8"/>
      <c r="AM14" s="8"/>
      <c r="AN14" s="8"/>
      <c r="AO14" s="8"/>
      <c r="AP14" s="8"/>
      <c r="AQ14" s="8"/>
      <c r="AR14" s="8"/>
      <c r="AS14" s="8"/>
      <c r="AT14" s="8"/>
      <c r="AU14" s="5"/>
    </row>
    <row r="15" spans="1:47" s="2" customFormat="1">
      <c r="A15" s="68"/>
      <c r="B15" s="69"/>
      <c r="C15" s="69"/>
      <c r="D15" s="69"/>
      <c r="E15" s="54"/>
      <c r="F15" s="54"/>
      <c r="G15" s="68"/>
      <c r="H15" s="65"/>
      <c r="I15" s="70"/>
      <c r="J15" s="71"/>
      <c r="K15" s="71"/>
      <c r="L15" s="15"/>
      <c r="M15" s="15"/>
      <c r="N15" s="14"/>
      <c r="O15" s="14"/>
      <c r="P15" s="14"/>
      <c r="Q15" s="14"/>
      <c r="R15" s="14"/>
      <c r="S15" s="24"/>
      <c r="T15" s="11"/>
      <c r="U15" s="14"/>
      <c r="V15" s="14"/>
      <c r="W15" s="14"/>
      <c r="X15" s="14"/>
      <c r="Y15" s="14"/>
      <c r="Z15" s="16"/>
      <c r="AA15" s="17"/>
      <c r="AB15" s="8"/>
      <c r="AC15" s="8"/>
      <c r="AD15" s="8"/>
      <c r="AE15" s="8"/>
      <c r="AF15" s="8"/>
      <c r="AG15" s="8"/>
      <c r="AH15" s="8"/>
      <c r="AI15" s="8"/>
      <c r="AJ15" s="8"/>
      <c r="AK15" s="8"/>
      <c r="AL15" s="8"/>
      <c r="AM15" s="8"/>
      <c r="AN15" s="8"/>
      <c r="AO15" s="8"/>
      <c r="AP15" s="8"/>
      <c r="AQ15" s="8"/>
      <c r="AR15" s="8"/>
      <c r="AS15" s="8"/>
      <c r="AT15" s="8"/>
      <c r="AU15" s="5"/>
    </row>
    <row r="16" spans="1:47" s="2" customFormat="1">
      <c r="A16" s="68"/>
      <c r="B16" s="69"/>
      <c r="C16" s="69"/>
      <c r="D16" s="69"/>
      <c r="E16" s="54"/>
      <c r="F16" s="54"/>
      <c r="G16" s="68"/>
      <c r="H16" s="65"/>
      <c r="I16" s="70"/>
      <c r="J16" s="71"/>
      <c r="K16" s="71"/>
      <c r="L16" s="15"/>
      <c r="M16" s="15"/>
      <c r="N16" s="14"/>
      <c r="O16" s="14"/>
      <c r="P16" s="14"/>
      <c r="Q16" s="14"/>
      <c r="R16" s="14"/>
      <c r="S16" s="24"/>
      <c r="T16" s="11"/>
      <c r="U16" s="14"/>
      <c r="V16" s="14"/>
      <c r="W16" s="14"/>
      <c r="X16" s="14"/>
      <c r="Y16" s="14"/>
      <c r="Z16" s="16"/>
      <c r="AA16" s="17"/>
      <c r="AB16" s="8"/>
      <c r="AC16" s="8"/>
      <c r="AD16" s="8"/>
      <c r="AE16" s="8"/>
      <c r="AF16" s="8"/>
      <c r="AG16" s="8"/>
      <c r="AH16" s="8"/>
      <c r="AI16" s="8"/>
      <c r="AJ16" s="8"/>
      <c r="AK16" s="8"/>
      <c r="AL16" s="8"/>
      <c r="AM16" s="8"/>
      <c r="AN16" s="8"/>
      <c r="AO16" s="8"/>
      <c r="AP16" s="8"/>
      <c r="AQ16" s="8"/>
      <c r="AR16" s="8"/>
      <c r="AS16" s="8"/>
      <c r="AT16" s="8"/>
      <c r="AU16" s="5"/>
    </row>
    <row r="17" spans="1:47" s="2" customFormat="1">
      <c r="A17" s="68"/>
      <c r="B17" s="69"/>
      <c r="C17" s="69"/>
      <c r="D17" s="69"/>
      <c r="E17" s="68"/>
      <c r="F17" s="68"/>
      <c r="G17" s="68"/>
      <c r="H17" s="68"/>
      <c r="I17" s="70"/>
      <c r="J17" s="71"/>
      <c r="K17" s="71"/>
      <c r="L17" s="15"/>
      <c r="M17" s="15"/>
      <c r="N17" s="14"/>
      <c r="O17" s="14"/>
      <c r="P17" s="14"/>
      <c r="Q17" s="14"/>
      <c r="R17" s="14"/>
      <c r="S17" s="24"/>
      <c r="T17" s="11"/>
      <c r="U17" s="14"/>
      <c r="V17" s="14"/>
      <c r="W17" s="14"/>
      <c r="X17" s="14"/>
      <c r="Y17" s="14"/>
      <c r="Z17" s="16"/>
      <c r="AA17" s="17"/>
      <c r="AB17" s="8"/>
      <c r="AC17" s="8"/>
      <c r="AD17" s="8"/>
      <c r="AE17" s="8"/>
      <c r="AF17" s="8"/>
      <c r="AG17" s="8"/>
      <c r="AH17" s="8"/>
      <c r="AI17" s="8"/>
      <c r="AJ17" s="8"/>
      <c r="AK17" s="8"/>
      <c r="AL17" s="8"/>
      <c r="AM17" s="8"/>
      <c r="AN17" s="8"/>
      <c r="AO17" s="8"/>
      <c r="AP17" s="8"/>
      <c r="AQ17" s="8"/>
      <c r="AR17" s="8"/>
      <c r="AS17" s="8"/>
      <c r="AT17" s="8"/>
      <c r="AU17" s="5"/>
    </row>
    <row r="18" spans="1:47" s="2" customFormat="1">
      <c r="A18" s="68"/>
      <c r="B18" s="69"/>
      <c r="C18" s="69"/>
      <c r="D18" s="69"/>
      <c r="E18" s="68"/>
      <c r="F18" s="68"/>
      <c r="G18" s="68"/>
      <c r="H18" s="68"/>
      <c r="I18" s="70"/>
      <c r="J18" s="71"/>
      <c r="K18" s="71"/>
      <c r="L18" s="15"/>
      <c r="M18" s="15"/>
      <c r="N18" s="14"/>
      <c r="O18" s="14"/>
      <c r="P18" s="14"/>
      <c r="Q18" s="14"/>
      <c r="R18" s="14"/>
      <c r="S18" s="24"/>
      <c r="T18" s="11"/>
      <c r="U18" s="14"/>
      <c r="V18" s="14"/>
      <c r="W18" s="14"/>
      <c r="X18" s="14"/>
      <c r="Y18" s="14"/>
      <c r="Z18" s="16"/>
      <c r="AA18" s="17"/>
      <c r="AB18" s="8"/>
      <c r="AC18" s="8"/>
      <c r="AD18" s="8"/>
      <c r="AE18" s="8"/>
      <c r="AF18" s="8"/>
      <c r="AG18" s="8"/>
      <c r="AH18" s="8"/>
      <c r="AI18" s="8"/>
      <c r="AJ18" s="8"/>
      <c r="AK18" s="8"/>
      <c r="AL18" s="8"/>
      <c r="AM18" s="8"/>
      <c r="AN18" s="8"/>
      <c r="AO18" s="8"/>
      <c r="AP18" s="8"/>
      <c r="AQ18" s="8"/>
      <c r="AR18" s="8"/>
      <c r="AS18" s="8"/>
      <c r="AT18" s="8"/>
      <c r="AU18" s="5"/>
    </row>
    <row r="19" spans="1:47" s="2" customFormat="1">
      <c r="A19" s="68"/>
      <c r="B19" s="69"/>
      <c r="C19" s="69"/>
      <c r="D19" s="69"/>
      <c r="E19" s="68"/>
      <c r="F19" s="68"/>
      <c r="G19" s="68"/>
      <c r="H19" s="68"/>
      <c r="I19" s="70"/>
      <c r="J19" s="71"/>
      <c r="K19" s="71"/>
      <c r="L19" s="15"/>
      <c r="M19" s="15"/>
      <c r="N19" s="14"/>
      <c r="O19" s="14"/>
      <c r="P19" s="14"/>
      <c r="Q19" s="14"/>
      <c r="R19" s="14"/>
      <c r="S19" s="24"/>
      <c r="T19" s="11"/>
      <c r="U19" s="14"/>
      <c r="V19" s="14"/>
      <c r="W19" s="14"/>
      <c r="X19" s="14"/>
      <c r="Y19" s="14"/>
      <c r="Z19" s="16"/>
      <c r="AA19" s="17"/>
      <c r="AB19" s="8"/>
      <c r="AC19" s="8"/>
      <c r="AD19" s="8"/>
      <c r="AE19" s="8"/>
      <c r="AF19" s="8"/>
      <c r="AG19" s="8"/>
      <c r="AH19" s="8"/>
      <c r="AI19" s="8"/>
      <c r="AJ19" s="8"/>
      <c r="AK19" s="8"/>
      <c r="AL19" s="8"/>
      <c r="AM19" s="8"/>
      <c r="AN19" s="8"/>
      <c r="AO19" s="8"/>
      <c r="AP19" s="8"/>
      <c r="AQ19" s="8"/>
      <c r="AR19" s="8"/>
      <c r="AS19" s="8"/>
      <c r="AT19" s="8"/>
      <c r="AU19" s="5"/>
    </row>
    <row r="20" spans="1:47" s="2" customFormat="1">
      <c r="A20" s="68"/>
      <c r="B20" s="69"/>
      <c r="C20" s="69"/>
      <c r="D20" s="69"/>
      <c r="E20" s="68"/>
      <c r="F20" s="68"/>
      <c r="G20" s="68"/>
      <c r="H20" s="68"/>
      <c r="I20" s="70"/>
      <c r="J20" s="71"/>
      <c r="K20" s="71"/>
      <c r="L20" s="15"/>
      <c r="M20" s="15"/>
      <c r="N20" s="14"/>
      <c r="O20" s="14"/>
      <c r="P20" s="14"/>
      <c r="Q20" s="14"/>
      <c r="R20" s="14"/>
      <c r="S20" s="24"/>
      <c r="T20" s="11"/>
      <c r="U20" s="14"/>
      <c r="V20" s="14"/>
      <c r="W20" s="14"/>
      <c r="X20" s="14"/>
      <c r="Y20" s="14"/>
      <c r="Z20" s="16"/>
      <c r="AA20" s="17"/>
      <c r="AB20" s="8"/>
      <c r="AC20" s="8"/>
      <c r="AD20" s="8"/>
      <c r="AE20" s="8"/>
      <c r="AF20" s="8"/>
      <c r="AG20" s="8"/>
      <c r="AH20" s="8"/>
      <c r="AI20" s="8"/>
      <c r="AJ20" s="8"/>
      <c r="AK20" s="8"/>
      <c r="AL20" s="8"/>
      <c r="AM20" s="8"/>
      <c r="AN20" s="8"/>
      <c r="AO20" s="8"/>
      <c r="AP20" s="8"/>
      <c r="AQ20" s="8"/>
      <c r="AR20" s="8"/>
      <c r="AS20" s="8"/>
      <c r="AT20" s="8"/>
      <c r="AU20" s="5"/>
    </row>
    <row r="21" spans="1:47" s="2" customFormat="1">
      <c r="A21" s="68"/>
      <c r="B21" s="69"/>
      <c r="C21" s="69"/>
      <c r="D21" s="69"/>
      <c r="E21" s="68"/>
      <c r="F21" s="68"/>
      <c r="G21" s="68"/>
      <c r="H21" s="68"/>
      <c r="I21" s="70"/>
      <c r="J21" s="71"/>
      <c r="K21" s="71"/>
      <c r="L21" s="15"/>
      <c r="M21" s="15"/>
      <c r="N21" s="14"/>
      <c r="O21" s="14"/>
      <c r="P21" s="14"/>
      <c r="Q21" s="14"/>
      <c r="R21" s="14"/>
      <c r="S21" s="24"/>
      <c r="T21" s="11"/>
      <c r="U21" s="14"/>
      <c r="V21" s="14"/>
      <c r="W21" s="14"/>
      <c r="X21" s="14"/>
      <c r="Y21" s="14"/>
      <c r="Z21" s="16"/>
      <c r="AA21" s="17"/>
      <c r="AB21" s="8"/>
      <c r="AC21" s="8"/>
      <c r="AD21" s="8"/>
      <c r="AE21" s="8"/>
      <c r="AF21" s="8"/>
      <c r="AG21" s="8"/>
      <c r="AH21" s="8"/>
      <c r="AI21" s="8"/>
      <c r="AJ21" s="8"/>
      <c r="AK21" s="8"/>
      <c r="AL21" s="8"/>
      <c r="AM21" s="8"/>
      <c r="AN21" s="8"/>
      <c r="AO21" s="8"/>
      <c r="AP21" s="8"/>
      <c r="AQ21" s="8"/>
      <c r="AR21" s="8"/>
      <c r="AS21" s="8"/>
      <c r="AT21" s="8"/>
      <c r="AU21" s="5"/>
    </row>
    <row r="22" spans="1:47" s="2" customFormat="1">
      <c r="A22" s="68"/>
      <c r="B22" s="69"/>
      <c r="C22" s="69"/>
      <c r="D22" s="69"/>
      <c r="E22" s="68"/>
      <c r="F22" s="68"/>
      <c r="G22" s="68"/>
      <c r="H22" s="68"/>
      <c r="I22" s="70"/>
      <c r="J22" s="71"/>
      <c r="K22" s="71"/>
      <c r="L22" s="15"/>
      <c r="M22" s="15"/>
      <c r="N22" s="14"/>
      <c r="O22" s="14"/>
      <c r="P22" s="14"/>
      <c r="Q22" s="14"/>
      <c r="R22" s="14"/>
      <c r="S22" s="24"/>
      <c r="T22" s="11"/>
      <c r="U22" s="14"/>
      <c r="V22" s="14"/>
      <c r="W22" s="14"/>
      <c r="X22" s="14"/>
      <c r="Y22" s="14"/>
      <c r="Z22" s="16"/>
      <c r="AA22" s="17"/>
      <c r="AB22" s="8"/>
      <c r="AC22" s="8"/>
      <c r="AD22" s="8"/>
      <c r="AE22" s="8"/>
      <c r="AF22" s="8"/>
      <c r="AG22" s="8"/>
      <c r="AH22" s="8"/>
      <c r="AI22" s="8"/>
      <c r="AJ22" s="8"/>
      <c r="AK22" s="8"/>
      <c r="AL22" s="8"/>
      <c r="AM22" s="8"/>
      <c r="AN22" s="8"/>
      <c r="AO22" s="8"/>
      <c r="AP22" s="8"/>
      <c r="AQ22" s="8"/>
      <c r="AR22" s="8"/>
      <c r="AS22" s="8"/>
      <c r="AT22" s="8"/>
      <c r="AU22" s="5"/>
    </row>
    <row r="23" spans="1:47" s="2" customFormat="1">
      <c r="A23" s="68"/>
      <c r="B23" s="69"/>
      <c r="C23" s="69"/>
      <c r="D23" s="69"/>
      <c r="E23" s="68"/>
      <c r="F23" s="68"/>
      <c r="G23" s="68"/>
      <c r="H23" s="68"/>
      <c r="I23" s="70"/>
      <c r="J23" s="71"/>
      <c r="K23" s="71"/>
      <c r="L23" s="15"/>
      <c r="M23" s="15"/>
      <c r="N23" s="14"/>
      <c r="O23" s="14"/>
      <c r="P23" s="14"/>
      <c r="Q23" s="14"/>
      <c r="R23" s="14"/>
      <c r="S23" s="24"/>
      <c r="T23" s="11"/>
      <c r="U23" s="14"/>
      <c r="V23" s="14"/>
      <c r="W23" s="14"/>
      <c r="X23" s="14"/>
      <c r="Y23" s="14"/>
      <c r="Z23" s="16"/>
      <c r="AA23" s="17"/>
      <c r="AB23" s="8"/>
      <c r="AC23" s="8"/>
      <c r="AD23" s="8"/>
      <c r="AE23" s="8"/>
      <c r="AF23" s="8"/>
      <c r="AG23" s="8"/>
      <c r="AH23" s="8"/>
      <c r="AI23" s="8"/>
      <c r="AJ23" s="8"/>
      <c r="AK23" s="8"/>
      <c r="AL23" s="8"/>
      <c r="AM23" s="8"/>
      <c r="AN23" s="8"/>
      <c r="AO23" s="8"/>
      <c r="AP23" s="8"/>
      <c r="AQ23" s="8"/>
      <c r="AR23" s="8"/>
      <c r="AS23" s="8"/>
      <c r="AT23" s="8"/>
      <c r="AU23" s="5"/>
    </row>
    <row r="24" spans="1:47" s="2" customFormat="1">
      <c r="A24" s="68"/>
      <c r="B24" s="69"/>
      <c r="C24" s="69"/>
      <c r="D24" s="69"/>
      <c r="E24" s="68"/>
      <c r="F24" s="68"/>
      <c r="G24" s="68"/>
      <c r="H24" s="68"/>
      <c r="I24" s="70"/>
      <c r="J24" s="71"/>
      <c r="K24" s="71"/>
      <c r="L24" s="15"/>
      <c r="M24" s="15"/>
      <c r="N24" s="14"/>
      <c r="O24" s="14"/>
      <c r="P24" s="14"/>
      <c r="Q24" s="14"/>
      <c r="R24" s="14"/>
      <c r="S24" s="24"/>
      <c r="T24" s="11"/>
      <c r="U24" s="14"/>
      <c r="V24" s="14"/>
      <c r="W24" s="14"/>
      <c r="X24" s="14"/>
      <c r="Y24" s="14"/>
      <c r="Z24" s="16"/>
      <c r="AA24" s="17"/>
      <c r="AB24" s="8"/>
      <c r="AC24" s="8"/>
      <c r="AD24" s="8"/>
      <c r="AE24" s="8"/>
      <c r="AF24" s="8"/>
      <c r="AG24" s="8"/>
      <c r="AH24" s="8"/>
      <c r="AI24" s="8"/>
      <c r="AJ24" s="8"/>
      <c r="AK24" s="8"/>
      <c r="AL24" s="8"/>
      <c r="AM24" s="8"/>
      <c r="AN24" s="8"/>
      <c r="AO24" s="8"/>
      <c r="AP24" s="8"/>
      <c r="AQ24" s="8"/>
      <c r="AR24" s="8"/>
      <c r="AS24" s="8"/>
      <c r="AT24" s="8"/>
      <c r="AU24" s="5"/>
    </row>
    <row r="25" spans="1:47" s="2" customFormat="1">
      <c r="A25" s="68"/>
      <c r="B25" s="69"/>
      <c r="C25" s="69"/>
      <c r="D25" s="69"/>
      <c r="E25" s="68"/>
      <c r="F25" s="68"/>
      <c r="G25" s="68"/>
      <c r="H25" s="68"/>
      <c r="I25" s="70"/>
      <c r="J25" s="71"/>
      <c r="K25" s="71"/>
      <c r="L25" s="15"/>
      <c r="M25" s="15"/>
      <c r="N25" s="14"/>
      <c r="O25" s="14"/>
      <c r="P25" s="14"/>
      <c r="Q25" s="14"/>
      <c r="R25" s="14"/>
      <c r="S25" s="24"/>
      <c r="T25" s="11"/>
      <c r="U25" s="14"/>
      <c r="V25" s="14"/>
      <c r="W25" s="14"/>
      <c r="X25" s="14"/>
      <c r="Y25" s="14"/>
      <c r="Z25" s="16"/>
      <c r="AA25" s="17"/>
      <c r="AB25" s="8"/>
      <c r="AC25" s="8"/>
      <c r="AD25" s="8"/>
      <c r="AE25" s="8"/>
      <c r="AF25" s="8"/>
      <c r="AG25" s="8"/>
      <c r="AH25" s="8"/>
      <c r="AI25" s="8"/>
      <c r="AJ25" s="8"/>
      <c r="AK25" s="8"/>
      <c r="AL25" s="8"/>
      <c r="AM25" s="8"/>
      <c r="AN25" s="8"/>
      <c r="AO25" s="8"/>
      <c r="AP25" s="8"/>
      <c r="AQ25" s="8"/>
      <c r="AR25" s="8"/>
      <c r="AS25" s="8"/>
      <c r="AT25" s="8"/>
      <c r="AU25" s="5"/>
    </row>
    <row r="26" spans="1:47" s="2" customFormat="1">
      <c r="A26" s="68"/>
      <c r="B26" s="69"/>
      <c r="C26" s="69"/>
      <c r="D26" s="69"/>
      <c r="E26" s="68"/>
      <c r="F26" s="68"/>
      <c r="G26" s="68"/>
      <c r="H26" s="68"/>
      <c r="I26" s="70"/>
      <c r="J26" s="71"/>
      <c r="K26" s="71"/>
      <c r="L26" s="15"/>
      <c r="M26" s="15"/>
      <c r="N26" s="14"/>
      <c r="O26" s="14"/>
      <c r="P26" s="14"/>
      <c r="Q26" s="14"/>
      <c r="R26" s="14"/>
      <c r="S26" s="24"/>
      <c r="T26" s="11"/>
      <c r="U26" s="14"/>
      <c r="V26" s="14"/>
      <c r="W26" s="14"/>
      <c r="X26" s="14"/>
      <c r="Y26" s="14"/>
      <c r="Z26" s="16"/>
      <c r="AA26" s="17"/>
      <c r="AB26" s="8"/>
      <c r="AC26" s="8"/>
      <c r="AD26" s="8"/>
      <c r="AE26" s="8"/>
      <c r="AF26" s="8"/>
      <c r="AG26" s="8"/>
      <c r="AH26" s="8"/>
      <c r="AI26" s="8"/>
      <c r="AJ26" s="8"/>
      <c r="AK26" s="8"/>
      <c r="AL26" s="8"/>
      <c r="AM26" s="8"/>
      <c r="AN26" s="8"/>
      <c r="AO26" s="8"/>
      <c r="AP26" s="8"/>
      <c r="AQ26" s="8"/>
      <c r="AR26" s="8"/>
      <c r="AS26" s="8"/>
      <c r="AT26" s="8"/>
      <c r="AU26" s="5"/>
    </row>
    <row r="27" spans="1:47" s="2" customFormat="1">
      <c r="A27" s="68"/>
      <c r="B27" s="69"/>
      <c r="C27" s="69"/>
      <c r="D27" s="69"/>
      <c r="E27" s="68"/>
      <c r="F27" s="68"/>
      <c r="G27" s="68"/>
      <c r="H27" s="68"/>
      <c r="I27" s="70"/>
      <c r="J27" s="71"/>
      <c r="K27" s="71"/>
      <c r="L27" s="15"/>
      <c r="M27" s="15"/>
      <c r="N27" s="14"/>
      <c r="O27" s="14"/>
      <c r="P27" s="14"/>
      <c r="Q27" s="14"/>
      <c r="R27" s="14"/>
      <c r="S27" s="24"/>
      <c r="T27" s="11"/>
      <c r="U27" s="14"/>
      <c r="V27" s="14"/>
      <c r="W27" s="14"/>
      <c r="X27" s="14"/>
      <c r="Y27" s="14"/>
      <c r="Z27" s="16"/>
      <c r="AA27" s="17"/>
      <c r="AB27" s="8"/>
      <c r="AC27" s="8"/>
      <c r="AD27" s="8"/>
      <c r="AE27" s="8"/>
      <c r="AF27" s="8"/>
      <c r="AG27" s="8"/>
      <c r="AH27" s="8"/>
      <c r="AI27" s="8"/>
      <c r="AJ27" s="8"/>
      <c r="AK27" s="8"/>
      <c r="AL27" s="8"/>
      <c r="AM27" s="8"/>
      <c r="AN27" s="8"/>
      <c r="AO27" s="8"/>
      <c r="AP27" s="8"/>
      <c r="AQ27" s="8"/>
      <c r="AR27" s="8"/>
      <c r="AS27" s="8"/>
      <c r="AT27" s="8"/>
      <c r="AU27" s="5"/>
    </row>
    <row r="28" spans="1:47" s="2" customFormat="1">
      <c r="A28" s="68"/>
      <c r="B28" s="69"/>
      <c r="C28" s="69"/>
      <c r="D28" s="69"/>
      <c r="E28" s="68"/>
      <c r="F28" s="68"/>
      <c r="G28" s="68"/>
      <c r="H28" s="68"/>
      <c r="I28" s="70"/>
      <c r="J28" s="71"/>
      <c r="K28" s="71"/>
      <c r="L28" s="15"/>
      <c r="M28" s="15"/>
      <c r="N28" s="14"/>
      <c r="O28" s="14"/>
      <c r="P28" s="14"/>
      <c r="Q28" s="14"/>
      <c r="R28" s="14"/>
      <c r="S28" s="24"/>
      <c r="T28" s="11"/>
      <c r="U28" s="14"/>
      <c r="V28" s="14"/>
      <c r="W28" s="14"/>
      <c r="X28" s="14"/>
      <c r="Y28" s="14"/>
      <c r="Z28" s="16"/>
      <c r="AA28" s="17"/>
      <c r="AB28" s="8"/>
      <c r="AC28" s="8"/>
      <c r="AD28" s="8"/>
      <c r="AE28" s="8"/>
      <c r="AF28" s="8"/>
      <c r="AG28" s="8"/>
      <c r="AH28" s="8"/>
      <c r="AI28" s="8"/>
      <c r="AJ28" s="8"/>
      <c r="AK28" s="8"/>
      <c r="AL28" s="8"/>
      <c r="AM28" s="8"/>
      <c r="AN28" s="8"/>
      <c r="AO28" s="8"/>
      <c r="AP28" s="8"/>
      <c r="AQ28" s="8"/>
      <c r="AR28" s="8"/>
      <c r="AS28" s="8"/>
      <c r="AT28" s="8"/>
      <c r="AU28" s="5"/>
    </row>
    <row r="29" spans="1:47" s="2" customFormat="1">
      <c r="A29" s="68"/>
      <c r="B29" s="69"/>
      <c r="C29" s="69"/>
      <c r="D29" s="69"/>
      <c r="E29" s="68"/>
      <c r="F29" s="68"/>
      <c r="G29" s="68"/>
      <c r="H29" s="68"/>
      <c r="I29" s="70"/>
      <c r="J29" s="71"/>
      <c r="K29" s="71"/>
      <c r="L29" s="15"/>
      <c r="M29" s="15"/>
      <c r="N29" s="14"/>
      <c r="O29" s="14"/>
      <c r="P29" s="14"/>
      <c r="Q29" s="14"/>
      <c r="R29" s="14"/>
      <c r="S29" s="24"/>
      <c r="T29" s="11"/>
      <c r="U29" s="14"/>
      <c r="V29" s="14"/>
      <c r="W29" s="14"/>
      <c r="X29" s="14"/>
      <c r="Y29" s="14"/>
      <c r="Z29" s="16"/>
      <c r="AA29" s="17"/>
      <c r="AB29" s="8"/>
      <c r="AC29" s="8"/>
      <c r="AD29" s="8"/>
      <c r="AE29" s="8"/>
      <c r="AF29" s="8"/>
      <c r="AG29" s="8"/>
      <c r="AH29" s="8"/>
      <c r="AI29" s="8"/>
      <c r="AJ29" s="8"/>
      <c r="AK29" s="8"/>
      <c r="AL29" s="8"/>
      <c r="AM29" s="8"/>
      <c r="AN29" s="8"/>
      <c r="AO29" s="8"/>
      <c r="AP29" s="8"/>
      <c r="AQ29" s="8"/>
      <c r="AR29" s="8"/>
      <c r="AS29" s="8"/>
      <c r="AT29" s="8"/>
      <c r="AU29" s="5"/>
    </row>
    <row r="30" spans="1:47" s="2" customFormat="1">
      <c r="A30" s="68"/>
      <c r="B30" s="69"/>
      <c r="C30" s="69"/>
      <c r="D30" s="69"/>
      <c r="E30" s="68"/>
      <c r="F30" s="68"/>
      <c r="G30" s="68"/>
      <c r="H30" s="68"/>
      <c r="I30" s="70"/>
      <c r="J30" s="71"/>
      <c r="K30" s="71"/>
      <c r="L30" s="15"/>
      <c r="M30" s="15"/>
      <c r="N30" s="14"/>
      <c r="O30" s="14"/>
      <c r="P30" s="14"/>
      <c r="Q30" s="14"/>
      <c r="R30" s="14"/>
      <c r="S30" s="24"/>
      <c r="T30" s="11"/>
      <c r="U30" s="14"/>
      <c r="V30" s="14"/>
      <c r="W30" s="14"/>
      <c r="X30" s="14"/>
      <c r="Y30" s="14"/>
      <c r="Z30" s="16"/>
      <c r="AA30" s="17"/>
      <c r="AB30" s="8"/>
      <c r="AC30" s="8"/>
      <c r="AD30" s="8"/>
      <c r="AE30" s="8"/>
      <c r="AF30" s="8"/>
      <c r="AG30" s="8"/>
      <c r="AH30" s="8"/>
      <c r="AI30" s="8"/>
      <c r="AJ30" s="8"/>
      <c r="AK30" s="8"/>
      <c r="AL30" s="8"/>
      <c r="AM30" s="8"/>
      <c r="AN30" s="8"/>
      <c r="AO30" s="8"/>
      <c r="AP30" s="8"/>
      <c r="AQ30" s="8"/>
      <c r="AR30" s="8"/>
      <c r="AS30" s="8"/>
      <c r="AT30" s="8"/>
      <c r="AU30" s="5"/>
    </row>
    <row r="31" spans="1:47" s="2" customFormat="1">
      <c r="A31" s="68"/>
      <c r="B31" s="69"/>
      <c r="C31" s="69"/>
      <c r="D31" s="69"/>
      <c r="E31" s="68"/>
      <c r="F31" s="68"/>
      <c r="G31" s="68"/>
      <c r="H31" s="68"/>
      <c r="I31" s="70"/>
      <c r="J31" s="71"/>
      <c r="K31" s="71"/>
      <c r="L31" s="15"/>
      <c r="M31" s="15"/>
      <c r="N31" s="14"/>
      <c r="O31" s="14"/>
      <c r="P31" s="14"/>
      <c r="Q31" s="14"/>
      <c r="R31" s="14"/>
      <c r="S31" s="24"/>
      <c r="T31" s="11"/>
      <c r="U31" s="14"/>
      <c r="V31" s="14"/>
      <c r="W31" s="14"/>
      <c r="X31" s="14"/>
      <c r="Y31" s="14"/>
      <c r="Z31" s="16"/>
      <c r="AA31" s="17"/>
      <c r="AB31" s="8"/>
      <c r="AC31" s="8"/>
      <c r="AD31" s="8"/>
      <c r="AE31" s="8"/>
      <c r="AF31" s="8"/>
      <c r="AG31" s="8"/>
      <c r="AH31" s="8"/>
      <c r="AI31" s="8"/>
      <c r="AJ31" s="8"/>
      <c r="AK31" s="8"/>
      <c r="AL31" s="8"/>
      <c r="AM31" s="8"/>
      <c r="AN31" s="8"/>
      <c r="AO31" s="8"/>
      <c r="AP31" s="8"/>
      <c r="AQ31" s="8"/>
      <c r="AR31" s="8"/>
      <c r="AS31" s="8"/>
      <c r="AT31" s="8"/>
      <c r="AU31" s="5"/>
    </row>
    <row r="32" spans="1:47" s="2" customFormat="1">
      <c r="A32" s="68"/>
      <c r="B32" s="69"/>
      <c r="C32" s="69"/>
      <c r="D32" s="69"/>
      <c r="E32" s="68"/>
      <c r="F32" s="68"/>
      <c r="G32" s="68"/>
      <c r="H32" s="68"/>
      <c r="I32" s="70"/>
      <c r="J32" s="71"/>
      <c r="K32" s="71"/>
      <c r="L32" s="15"/>
      <c r="M32" s="15"/>
      <c r="N32" s="14"/>
      <c r="O32" s="14"/>
      <c r="P32" s="14"/>
      <c r="Q32" s="14"/>
      <c r="R32" s="14"/>
      <c r="S32" s="24"/>
      <c r="T32" s="11"/>
      <c r="U32" s="14"/>
      <c r="V32" s="14"/>
      <c r="W32" s="14"/>
      <c r="X32" s="14"/>
      <c r="Y32" s="14"/>
      <c r="Z32" s="16"/>
      <c r="AA32" s="17"/>
      <c r="AB32" s="8"/>
      <c r="AC32" s="8"/>
      <c r="AD32" s="8"/>
      <c r="AE32" s="8"/>
      <c r="AF32" s="8"/>
      <c r="AG32" s="8"/>
      <c r="AH32" s="8"/>
      <c r="AI32" s="8"/>
      <c r="AJ32" s="8"/>
      <c r="AK32" s="8"/>
      <c r="AL32" s="8"/>
      <c r="AM32" s="8"/>
      <c r="AN32" s="8"/>
      <c r="AO32" s="8"/>
      <c r="AP32" s="8"/>
      <c r="AQ32" s="8"/>
      <c r="AR32" s="8"/>
      <c r="AS32" s="8"/>
      <c r="AT32" s="8"/>
      <c r="AU32" s="5"/>
    </row>
    <row r="33" spans="1:47" s="2" customFormat="1">
      <c r="A33" s="68"/>
      <c r="B33" s="69"/>
      <c r="C33" s="69"/>
      <c r="D33" s="69"/>
      <c r="E33" s="68"/>
      <c r="F33" s="68"/>
      <c r="G33" s="68"/>
      <c r="H33" s="68"/>
      <c r="I33" s="70"/>
      <c r="J33" s="71"/>
      <c r="K33" s="71"/>
      <c r="L33" s="15"/>
      <c r="M33" s="15"/>
      <c r="N33" s="14"/>
      <c r="O33" s="14"/>
      <c r="P33" s="14"/>
      <c r="Q33" s="14"/>
      <c r="R33" s="14"/>
      <c r="S33" s="24"/>
      <c r="T33" s="11"/>
      <c r="U33" s="14"/>
      <c r="V33" s="14"/>
      <c r="W33" s="14"/>
      <c r="X33" s="14"/>
      <c r="Y33" s="14"/>
      <c r="Z33" s="16"/>
      <c r="AA33" s="17"/>
      <c r="AB33" s="8"/>
      <c r="AC33" s="8"/>
      <c r="AD33" s="8"/>
      <c r="AE33" s="8"/>
      <c r="AF33" s="8"/>
      <c r="AG33" s="8"/>
      <c r="AH33" s="8"/>
      <c r="AI33" s="8"/>
      <c r="AJ33" s="8"/>
      <c r="AK33" s="8"/>
      <c r="AL33" s="8"/>
      <c r="AM33" s="8"/>
      <c r="AN33" s="8"/>
      <c r="AO33" s="8"/>
      <c r="AP33" s="8"/>
      <c r="AQ33" s="8"/>
      <c r="AR33" s="8"/>
      <c r="AS33" s="8"/>
      <c r="AT33" s="8"/>
      <c r="AU33" s="5"/>
    </row>
    <row r="34" spans="1:47" s="2" customFormat="1">
      <c r="A34" s="68"/>
      <c r="B34" s="69"/>
      <c r="C34" s="69"/>
      <c r="D34" s="69"/>
      <c r="E34" s="68"/>
      <c r="F34" s="68"/>
      <c r="G34" s="68"/>
      <c r="H34" s="68"/>
      <c r="I34" s="70"/>
      <c r="J34" s="71"/>
      <c r="K34" s="71"/>
      <c r="L34" s="15"/>
      <c r="M34" s="15"/>
      <c r="N34" s="14"/>
      <c r="O34" s="14"/>
      <c r="P34" s="14"/>
      <c r="Q34" s="14"/>
      <c r="R34" s="14"/>
      <c r="S34" s="24"/>
      <c r="T34" s="11"/>
      <c r="U34" s="14"/>
      <c r="V34" s="14"/>
      <c r="W34" s="14"/>
      <c r="X34" s="14"/>
      <c r="Y34" s="14"/>
      <c r="Z34" s="16"/>
      <c r="AA34" s="17"/>
      <c r="AB34" s="8"/>
      <c r="AC34" s="8"/>
      <c r="AD34" s="8"/>
      <c r="AE34" s="8"/>
      <c r="AF34" s="8"/>
      <c r="AG34" s="8"/>
      <c r="AH34" s="8"/>
      <c r="AI34" s="8"/>
      <c r="AJ34" s="8"/>
      <c r="AK34" s="8"/>
      <c r="AL34" s="8"/>
      <c r="AM34" s="8"/>
      <c r="AN34" s="8"/>
      <c r="AO34" s="8"/>
      <c r="AP34" s="8"/>
      <c r="AQ34" s="8"/>
      <c r="AR34" s="8"/>
      <c r="AS34" s="8"/>
      <c r="AT34" s="8"/>
      <c r="AU34" s="5"/>
    </row>
    <row r="35" spans="1:47" s="2" customFormat="1">
      <c r="A35" s="68"/>
      <c r="B35" s="69"/>
      <c r="C35" s="69"/>
      <c r="D35" s="69"/>
      <c r="E35" s="68"/>
      <c r="F35" s="68"/>
      <c r="G35" s="68"/>
      <c r="H35" s="68"/>
      <c r="I35" s="70"/>
      <c r="J35" s="71"/>
      <c r="K35" s="71"/>
      <c r="L35" s="15"/>
      <c r="M35" s="15"/>
      <c r="N35" s="14"/>
      <c r="O35" s="14"/>
      <c r="P35" s="14"/>
      <c r="Q35" s="14"/>
      <c r="R35" s="14"/>
      <c r="S35" s="24"/>
      <c r="T35" s="11"/>
      <c r="U35" s="14"/>
      <c r="V35" s="14"/>
      <c r="W35" s="14"/>
      <c r="X35" s="14"/>
      <c r="Y35" s="14"/>
      <c r="Z35" s="16"/>
      <c r="AA35" s="17"/>
      <c r="AB35" s="8"/>
      <c r="AC35" s="8"/>
      <c r="AD35" s="8"/>
      <c r="AE35" s="8"/>
      <c r="AF35" s="8"/>
      <c r="AG35" s="8"/>
      <c r="AH35" s="8"/>
      <c r="AI35" s="8"/>
      <c r="AJ35" s="8"/>
      <c r="AK35" s="8"/>
      <c r="AL35" s="8"/>
      <c r="AM35" s="8"/>
      <c r="AN35" s="8"/>
      <c r="AO35" s="8"/>
      <c r="AP35" s="8"/>
      <c r="AQ35" s="8"/>
      <c r="AR35" s="8"/>
      <c r="AS35" s="8"/>
      <c r="AT35" s="8"/>
      <c r="AU35" s="5"/>
    </row>
    <row r="36" spans="1:47" s="2" customFormat="1">
      <c r="A36" s="68"/>
      <c r="B36" s="69"/>
      <c r="C36" s="69"/>
      <c r="D36" s="69"/>
      <c r="E36" s="68"/>
      <c r="F36" s="68"/>
      <c r="G36" s="68"/>
      <c r="H36" s="68"/>
      <c r="I36" s="70"/>
      <c r="J36" s="71"/>
      <c r="K36" s="71"/>
      <c r="L36" s="15"/>
      <c r="M36" s="15"/>
      <c r="N36" s="14"/>
      <c r="O36" s="14"/>
      <c r="P36" s="14"/>
      <c r="Q36" s="14"/>
      <c r="R36" s="14"/>
      <c r="S36" s="24"/>
      <c r="T36" s="11"/>
      <c r="U36" s="14"/>
      <c r="V36" s="14"/>
      <c r="W36" s="14"/>
      <c r="X36" s="14"/>
      <c r="Y36" s="14"/>
      <c r="Z36" s="16"/>
      <c r="AA36" s="17"/>
      <c r="AB36" s="8"/>
      <c r="AC36" s="8"/>
      <c r="AD36" s="8"/>
      <c r="AE36" s="8"/>
      <c r="AF36" s="8"/>
      <c r="AG36" s="8"/>
      <c r="AH36" s="8"/>
      <c r="AI36" s="8"/>
      <c r="AJ36" s="8"/>
      <c r="AK36" s="8"/>
      <c r="AL36" s="8"/>
      <c r="AM36" s="8"/>
      <c r="AN36" s="8"/>
      <c r="AO36" s="8"/>
      <c r="AP36" s="8"/>
      <c r="AQ36" s="8"/>
      <c r="AR36" s="8"/>
      <c r="AS36" s="8"/>
      <c r="AT36" s="8"/>
      <c r="AU36" s="5"/>
    </row>
    <row r="37" spans="1:47" s="2" customFormat="1">
      <c r="A37" s="68"/>
      <c r="B37" s="69"/>
      <c r="C37" s="69"/>
      <c r="D37" s="69"/>
      <c r="E37" s="68"/>
      <c r="F37" s="68"/>
      <c r="G37" s="68"/>
      <c r="H37" s="68"/>
      <c r="I37" s="70"/>
      <c r="J37" s="71"/>
      <c r="K37" s="71"/>
      <c r="L37" s="15"/>
      <c r="M37" s="15"/>
      <c r="N37" s="14"/>
      <c r="O37" s="14"/>
      <c r="P37" s="14"/>
      <c r="Q37" s="14"/>
      <c r="R37" s="14"/>
      <c r="S37" s="24"/>
      <c r="T37" s="11"/>
      <c r="U37" s="14"/>
      <c r="V37" s="14"/>
      <c r="W37" s="14"/>
      <c r="X37" s="14"/>
      <c r="Y37" s="14"/>
      <c r="Z37" s="16"/>
      <c r="AA37" s="17"/>
      <c r="AB37" s="8"/>
      <c r="AC37" s="8"/>
      <c r="AD37" s="8"/>
      <c r="AE37" s="8"/>
      <c r="AF37" s="8"/>
      <c r="AG37" s="8"/>
      <c r="AH37" s="8"/>
      <c r="AI37" s="8"/>
      <c r="AJ37" s="8"/>
      <c r="AK37" s="8"/>
      <c r="AL37" s="8"/>
      <c r="AM37" s="8"/>
      <c r="AN37" s="8"/>
      <c r="AO37" s="8"/>
      <c r="AP37" s="8"/>
      <c r="AQ37" s="8"/>
      <c r="AR37" s="8"/>
      <c r="AS37" s="8"/>
      <c r="AT37" s="8"/>
      <c r="AU37" s="5"/>
    </row>
    <row r="38" spans="1:47" s="3" customFormat="1" ht="15.75" thickBot="1">
      <c r="A38" s="68"/>
      <c r="B38" s="69"/>
      <c r="C38" s="69"/>
      <c r="D38" s="69"/>
      <c r="E38" s="68"/>
      <c r="F38" s="68"/>
      <c r="G38" s="68"/>
      <c r="H38" s="68"/>
      <c r="I38" s="70"/>
      <c r="J38" s="71"/>
      <c r="K38" s="71"/>
      <c r="L38" s="15"/>
      <c r="M38" s="15"/>
      <c r="N38" s="14"/>
      <c r="O38" s="14"/>
      <c r="P38" s="14"/>
      <c r="Q38" s="14"/>
      <c r="R38" s="14"/>
      <c r="S38" s="24"/>
      <c r="T38" s="11"/>
      <c r="U38" s="14"/>
      <c r="V38" s="14"/>
      <c r="W38" s="14"/>
      <c r="X38" s="14"/>
      <c r="Y38" s="14"/>
      <c r="Z38" s="16"/>
      <c r="AA38" s="17"/>
      <c r="AB38" s="8"/>
      <c r="AC38" s="8"/>
      <c r="AD38" s="8"/>
      <c r="AE38" s="8"/>
      <c r="AF38" s="8"/>
      <c r="AG38" s="8"/>
      <c r="AH38" s="8"/>
      <c r="AI38" s="8"/>
      <c r="AJ38" s="8"/>
      <c r="AK38" s="8"/>
      <c r="AL38" s="8"/>
      <c r="AM38" s="8"/>
      <c r="AN38" s="8"/>
      <c r="AO38" s="8"/>
      <c r="AP38" s="8"/>
      <c r="AQ38" s="8"/>
      <c r="AR38" s="8"/>
      <c r="AS38" s="8"/>
      <c r="AT38" s="8"/>
      <c r="AU38" s="6"/>
    </row>
    <row r="39" spans="1:47">
      <c r="A39" s="68"/>
      <c r="B39" s="72"/>
      <c r="C39" s="68"/>
      <c r="D39" s="68"/>
      <c r="E39" s="68"/>
      <c r="F39" s="68"/>
      <c r="G39" s="68"/>
      <c r="H39" s="68"/>
      <c r="I39" s="70"/>
      <c r="J39" s="71"/>
      <c r="K39" s="71"/>
      <c r="L39" s="15"/>
      <c r="M39" s="15"/>
      <c r="N39" s="14"/>
      <c r="O39" s="14"/>
      <c r="P39" s="14"/>
      <c r="Q39" s="14"/>
      <c r="R39" s="14"/>
      <c r="S39" s="24"/>
      <c r="T39" s="11"/>
      <c r="U39" s="14"/>
      <c r="V39" s="14"/>
      <c r="W39" s="14"/>
      <c r="X39" s="14"/>
      <c r="Y39" s="14"/>
      <c r="Z39" s="16"/>
      <c r="AA39" s="17"/>
      <c r="AB39" s="8"/>
      <c r="AC39" s="8"/>
      <c r="AD39" s="8"/>
      <c r="AE39" s="8"/>
      <c r="AF39" s="8"/>
      <c r="AG39" s="8"/>
      <c r="AH39" s="8"/>
      <c r="AI39" s="8"/>
      <c r="AJ39" s="8"/>
      <c r="AK39" s="8"/>
      <c r="AL39" s="8"/>
      <c r="AM39" s="8"/>
      <c r="AN39" s="8"/>
      <c r="AO39" s="8"/>
      <c r="AP39" s="8"/>
      <c r="AQ39" s="8"/>
      <c r="AR39" s="8"/>
      <c r="AS39" s="8"/>
      <c r="AT39" s="8"/>
    </row>
    <row r="40" spans="1:47">
      <c r="A40" s="68"/>
      <c r="B40" s="72"/>
      <c r="C40" s="68"/>
      <c r="D40" s="68"/>
      <c r="E40" s="68"/>
      <c r="F40" s="68"/>
      <c r="G40" s="68"/>
      <c r="H40" s="68"/>
      <c r="I40" s="70"/>
      <c r="J40" s="71"/>
      <c r="K40" s="71"/>
      <c r="L40" s="15"/>
      <c r="M40" s="15"/>
      <c r="N40" s="14"/>
      <c r="O40" s="14"/>
      <c r="P40" s="14"/>
      <c r="Q40" s="14"/>
      <c r="R40" s="14"/>
      <c r="S40" s="24"/>
      <c r="T40" s="11"/>
      <c r="U40" s="14"/>
      <c r="V40" s="14"/>
      <c r="W40" s="14"/>
      <c r="X40" s="14"/>
      <c r="Y40" s="14"/>
      <c r="Z40" s="16"/>
      <c r="AA40" s="17"/>
    </row>
    <row r="41" spans="1:47">
      <c r="A41" s="68"/>
      <c r="B41" s="72"/>
      <c r="C41" s="68"/>
      <c r="D41" s="68"/>
      <c r="E41" s="68"/>
      <c r="F41" s="68"/>
      <c r="G41" s="68"/>
      <c r="H41" s="68"/>
      <c r="I41" s="70"/>
      <c r="J41" s="71"/>
      <c r="K41" s="71"/>
      <c r="L41" s="15"/>
      <c r="M41" s="15"/>
      <c r="N41" s="14"/>
      <c r="O41" s="14"/>
      <c r="P41" s="14"/>
      <c r="Q41" s="14"/>
      <c r="R41" s="14"/>
      <c r="S41" s="24"/>
      <c r="T41" s="11"/>
      <c r="U41" s="14"/>
      <c r="V41" s="14"/>
      <c r="W41" s="14"/>
      <c r="X41" s="14"/>
      <c r="Y41" s="14"/>
      <c r="Z41" s="16"/>
      <c r="AA41" s="17"/>
    </row>
    <row r="42" spans="1:47">
      <c r="A42" s="68"/>
      <c r="B42" s="72"/>
      <c r="C42" s="68"/>
      <c r="D42" s="68"/>
      <c r="E42" s="68"/>
      <c r="F42" s="68"/>
      <c r="G42" s="68"/>
      <c r="H42" s="68"/>
      <c r="I42" s="70"/>
      <c r="J42" s="71"/>
      <c r="K42" s="71"/>
      <c r="L42" s="15"/>
      <c r="M42" s="15"/>
      <c r="N42" s="14"/>
      <c r="O42" s="14"/>
      <c r="P42" s="14"/>
      <c r="Q42" s="14"/>
      <c r="R42" s="14"/>
      <c r="S42" s="24"/>
      <c r="T42" s="11"/>
      <c r="U42" s="14"/>
      <c r="V42" s="14"/>
      <c r="W42" s="14"/>
      <c r="X42" s="14"/>
      <c r="Y42" s="14"/>
      <c r="Z42" s="16"/>
      <c r="AA42" s="17"/>
    </row>
    <row r="43" spans="1:47">
      <c r="A43" s="68"/>
      <c r="B43" s="72"/>
      <c r="C43" s="68"/>
      <c r="D43" s="68"/>
      <c r="E43" s="68"/>
      <c r="F43" s="68"/>
      <c r="G43" s="68"/>
      <c r="H43" s="68"/>
      <c r="I43" s="70"/>
      <c r="J43" s="71"/>
      <c r="K43" s="71"/>
      <c r="L43" s="15"/>
      <c r="M43" s="15"/>
      <c r="N43" s="14"/>
      <c r="O43" s="14"/>
      <c r="P43" s="14"/>
      <c r="Q43" s="14"/>
      <c r="R43" s="14"/>
      <c r="S43" s="24"/>
      <c r="T43" s="11"/>
      <c r="U43" s="14"/>
      <c r="V43" s="14"/>
      <c r="W43" s="14"/>
      <c r="X43" s="14"/>
      <c r="Y43" s="14"/>
      <c r="Z43" s="16"/>
      <c r="AA43" s="17"/>
    </row>
    <row r="44" spans="1:47">
      <c r="A44" s="68"/>
      <c r="B44" s="72"/>
      <c r="C44" s="68"/>
      <c r="D44" s="68"/>
      <c r="E44" s="68"/>
      <c r="F44" s="68"/>
      <c r="G44" s="68"/>
      <c r="H44" s="68"/>
      <c r="I44" s="70"/>
      <c r="J44" s="71"/>
      <c r="K44" s="71"/>
      <c r="L44" s="15"/>
      <c r="M44" s="15"/>
      <c r="N44" s="14"/>
      <c r="O44" s="14"/>
      <c r="P44" s="14"/>
      <c r="Q44" s="14"/>
      <c r="R44" s="14"/>
      <c r="S44" s="24"/>
      <c r="T44" s="11"/>
      <c r="U44" s="14"/>
      <c r="V44" s="14"/>
      <c r="W44" s="14"/>
      <c r="X44" s="14"/>
      <c r="Y44" s="14"/>
      <c r="Z44" s="16"/>
      <c r="AA44" s="17"/>
    </row>
    <row r="45" spans="1:47">
      <c r="A45" s="68"/>
      <c r="B45" s="72"/>
      <c r="C45" s="68"/>
      <c r="D45" s="68"/>
      <c r="E45" s="68"/>
      <c r="F45" s="68"/>
      <c r="G45" s="68"/>
      <c r="H45" s="68"/>
      <c r="I45" s="70"/>
      <c r="J45" s="71"/>
      <c r="K45" s="71"/>
      <c r="L45" s="15"/>
      <c r="M45" s="15"/>
      <c r="N45" s="14"/>
      <c r="O45" s="14"/>
      <c r="P45" s="14"/>
      <c r="Q45" s="14"/>
      <c r="R45" s="14"/>
      <c r="S45" s="24"/>
      <c r="T45" s="11"/>
      <c r="U45" s="14"/>
      <c r="V45" s="14"/>
      <c r="W45" s="14"/>
      <c r="X45" s="14"/>
      <c r="Y45" s="14"/>
      <c r="Z45" s="16"/>
      <c r="AA45" s="17"/>
    </row>
    <row r="46" spans="1:47">
      <c r="A46" s="68"/>
      <c r="B46" s="72"/>
      <c r="C46" s="68"/>
      <c r="D46" s="68"/>
      <c r="E46" s="68"/>
      <c r="F46" s="68"/>
      <c r="G46" s="68"/>
      <c r="H46" s="68"/>
      <c r="I46" s="70"/>
      <c r="J46" s="71"/>
      <c r="K46" s="71"/>
      <c r="L46" s="15"/>
      <c r="M46" s="15"/>
      <c r="N46" s="14"/>
      <c r="O46" s="14"/>
      <c r="P46" s="14"/>
      <c r="Q46" s="14"/>
      <c r="R46" s="14"/>
      <c r="S46" s="24"/>
      <c r="T46" s="11"/>
      <c r="U46" s="14"/>
      <c r="V46" s="14"/>
      <c r="W46" s="14"/>
      <c r="X46" s="14"/>
      <c r="Y46" s="14"/>
      <c r="Z46" s="16"/>
      <c r="AA46" s="17"/>
    </row>
    <row r="47" spans="1:47">
      <c r="A47" s="68"/>
      <c r="B47" s="72"/>
      <c r="C47" s="68"/>
      <c r="D47" s="68"/>
      <c r="E47" s="68"/>
      <c r="F47" s="68"/>
      <c r="G47" s="68"/>
      <c r="H47" s="68"/>
      <c r="I47" s="70"/>
      <c r="J47" s="71"/>
      <c r="K47" s="71"/>
      <c r="L47" s="15"/>
      <c r="M47" s="15"/>
      <c r="N47" s="14"/>
      <c r="O47" s="14"/>
      <c r="P47" s="14"/>
      <c r="Q47" s="14"/>
      <c r="R47" s="14"/>
      <c r="S47" s="24"/>
      <c r="T47" s="11"/>
      <c r="U47" s="14"/>
      <c r="V47" s="14"/>
      <c r="W47" s="14"/>
      <c r="X47" s="14"/>
      <c r="Y47" s="14"/>
      <c r="Z47" s="16"/>
      <c r="AA47" s="17"/>
    </row>
    <row r="48" spans="1:47">
      <c r="A48" s="68"/>
      <c r="B48" s="72"/>
      <c r="C48" s="68"/>
      <c r="D48" s="68"/>
      <c r="E48" s="68"/>
      <c r="F48" s="68"/>
      <c r="G48" s="68"/>
      <c r="H48" s="68"/>
      <c r="I48" s="70"/>
      <c r="J48" s="71"/>
      <c r="K48" s="71"/>
      <c r="L48" s="15"/>
      <c r="M48" s="15"/>
      <c r="N48" s="14"/>
      <c r="O48" s="14"/>
      <c r="P48" s="14"/>
      <c r="Q48" s="14"/>
      <c r="R48" s="14"/>
      <c r="S48" s="24"/>
      <c r="T48" s="11"/>
      <c r="U48" s="14"/>
      <c r="V48" s="14"/>
      <c r="W48" s="14"/>
      <c r="X48" s="14"/>
      <c r="Y48" s="14"/>
      <c r="Z48" s="16"/>
      <c r="AA48" s="17"/>
    </row>
    <row r="49" spans="1:27">
      <c r="A49" s="68"/>
      <c r="B49" s="72"/>
      <c r="C49" s="68"/>
      <c r="D49" s="68"/>
      <c r="E49" s="68"/>
      <c r="F49" s="68"/>
      <c r="G49" s="68"/>
      <c r="H49" s="68"/>
      <c r="I49" s="70"/>
      <c r="J49" s="71"/>
      <c r="K49" s="71"/>
      <c r="L49" s="15"/>
      <c r="M49" s="15"/>
      <c r="N49" s="14"/>
      <c r="O49" s="14"/>
      <c r="P49" s="14"/>
      <c r="Q49" s="14"/>
      <c r="R49" s="14"/>
      <c r="S49" s="24"/>
      <c r="T49" s="11"/>
      <c r="U49" s="14"/>
      <c r="V49" s="14"/>
      <c r="W49" s="14"/>
      <c r="X49" s="14"/>
      <c r="Y49" s="14"/>
      <c r="Z49" s="16"/>
      <c r="AA49" s="17"/>
    </row>
    <row r="50" spans="1:27">
      <c r="A50" s="68"/>
      <c r="B50" s="72"/>
      <c r="C50" s="68"/>
      <c r="D50" s="68"/>
      <c r="E50" s="68"/>
      <c r="F50" s="68"/>
      <c r="G50" s="68"/>
      <c r="H50" s="68"/>
      <c r="I50" s="70"/>
      <c r="J50" s="71"/>
      <c r="K50" s="71"/>
      <c r="L50" s="15"/>
      <c r="M50" s="15"/>
      <c r="N50" s="14"/>
      <c r="O50" s="14"/>
      <c r="P50" s="14"/>
      <c r="Q50" s="14"/>
      <c r="R50" s="14"/>
      <c r="S50" s="24"/>
      <c r="T50" s="11"/>
      <c r="U50" s="14"/>
      <c r="V50" s="14"/>
      <c r="W50" s="14"/>
      <c r="X50" s="14"/>
      <c r="Y50" s="14"/>
      <c r="Z50" s="16"/>
      <c r="AA50" s="17"/>
    </row>
    <row r="51" spans="1:27" ht="15.75" thickBot="1">
      <c r="A51" s="73"/>
      <c r="B51" s="74"/>
      <c r="C51" s="73"/>
      <c r="D51" s="73"/>
      <c r="E51" s="73"/>
      <c r="F51" s="73"/>
      <c r="G51" s="73"/>
      <c r="H51" s="73"/>
      <c r="I51" s="75"/>
      <c r="J51" s="76"/>
      <c r="K51" s="76"/>
      <c r="L51" s="19"/>
      <c r="M51" s="19"/>
      <c r="N51" s="18"/>
      <c r="O51" s="18"/>
      <c r="P51" s="18"/>
      <c r="Q51" s="18"/>
      <c r="R51" s="18"/>
      <c r="S51" s="25"/>
      <c r="T51" s="26"/>
      <c r="U51" s="18"/>
      <c r="V51" s="18"/>
      <c r="W51" s="18"/>
      <c r="X51" s="18"/>
      <c r="Y51" s="18"/>
      <c r="Z51" s="20"/>
      <c r="AA51" s="21"/>
    </row>
    <row r="53" spans="1:27" ht="15.75" thickBot="1">
      <c r="B53" s="55"/>
      <c r="C53" s="55"/>
      <c r="D53" s="55"/>
    </row>
    <row r="54" spans="1:27" ht="15" customHeight="1">
      <c r="B54" s="80" t="s">
        <v>91</v>
      </c>
      <c r="C54" s="60"/>
      <c r="D54" s="61"/>
    </row>
    <row r="55" spans="1:27" ht="15" customHeight="1">
      <c r="B55" s="81"/>
      <c r="C55" s="60"/>
      <c r="D55" s="61"/>
    </row>
    <row r="56" spans="1:27">
      <c r="B56" s="81"/>
      <c r="C56" s="60"/>
      <c r="D56" s="61"/>
    </row>
    <row r="57" spans="1:27">
      <c r="B57" s="81"/>
      <c r="C57" s="60"/>
      <c r="D57" s="61"/>
    </row>
    <row r="58" spans="1:27">
      <c r="B58" s="81"/>
      <c r="C58" s="60"/>
      <c r="D58" s="61"/>
    </row>
    <row r="59" spans="1:27">
      <c r="B59" s="81"/>
      <c r="C59" s="60"/>
      <c r="D59" s="61"/>
    </row>
    <row r="60" spans="1:27">
      <c r="B60" s="81"/>
      <c r="C60" s="60"/>
      <c r="D60" s="61"/>
    </row>
    <row r="61" spans="1:27">
      <c r="B61" s="81"/>
      <c r="C61" s="60"/>
      <c r="D61" s="61"/>
    </row>
    <row r="62" spans="1:27">
      <c r="B62" s="81"/>
      <c r="C62" s="60"/>
      <c r="D62" s="61"/>
    </row>
    <row r="63" spans="1:27">
      <c r="B63" s="81"/>
      <c r="C63" s="60"/>
      <c r="D63" s="61"/>
    </row>
    <row r="64" spans="1:27">
      <c r="B64" s="81"/>
      <c r="C64" s="60"/>
      <c r="D64" s="61"/>
    </row>
    <row r="65" spans="2:4">
      <c r="B65" s="81"/>
      <c r="C65" s="60"/>
      <c r="D65" s="61"/>
    </row>
    <row r="66" spans="2:4">
      <c r="B66" s="81"/>
      <c r="C66" s="60"/>
      <c r="D66" s="61"/>
    </row>
    <row r="185" spans="1:27">
      <c r="S185" t="s">
        <v>45</v>
      </c>
      <c r="T185" t="s">
        <v>54</v>
      </c>
    </row>
    <row r="186" spans="1:27">
      <c r="A186" t="s">
        <v>0</v>
      </c>
      <c r="J186" t="s">
        <v>123</v>
      </c>
      <c r="L186" t="s">
        <v>41</v>
      </c>
      <c r="N186" t="s">
        <v>109</v>
      </c>
      <c r="O186" t="s">
        <v>110</v>
      </c>
      <c r="P186" t="s">
        <v>111</v>
      </c>
      <c r="Q186" t="s">
        <v>112</v>
      </c>
      <c r="R186" t="s">
        <v>148</v>
      </c>
      <c r="X186" t="s">
        <v>55</v>
      </c>
      <c r="Y186" t="s">
        <v>62</v>
      </c>
      <c r="Z186" t="s">
        <v>64</v>
      </c>
      <c r="AA186" t="s">
        <v>70</v>
      </c>
    </row>
    <row r="187" spans="1:27">
      <c r="S187" t="s">
        <v>46</v>
      </c>
      <c r="T187" t="s">
        <v>46</v>
      </c>
    </row>
    <row r="188" spans="1:27">
      <c r="A188" t="s">
        <v>1</v>
      </c>
      <c r="J188" t="s">
        <v>124</v>
      </c>
      <c r="L188" t="s">
        <v>105</v>
      </c>
      <c r="N188" t="s">
        <v>156</v>
      </c>
      <c r="O188" t="s">
        <v>135</v>
      </c>
      <c r="P188" t="s">
        <v>133</v>
      </c>
      <c r="Q188" t="s">
        <v>137</v>
      </c>
      <c r="R188" t="s">
        <v>149</v>
      </c>
      <c r="S188" t="s">
        <v>47</v>
      </c>
      <c r="T188" t="s">
        <v>47</v>
      </c>
      <c r="X188" t="s">
        <v>56</v>
      </c>
      <c r="Y188" t="s">
        <v>160</v>
      </c>
      <c r="Z188" t="s">
        <v>65</v>
      </c>
      <c r="AA188" t="s">
        <v>143</v>
      </c>
    </row>
    <row r="189" spans="1:27">
      <c r="A189" t="s">
        <v>2</v>
      </c>
      <c r="J189" t="s">
        <v>125</v>
      </c>
      <c r="L189" t="s">
        <v>106</v>
      </c>
      <c r="N189" t="s">
        <v>157</v>
      </c>
      <c r="O189" t="s">
        <v>129</v>
      </c>
      <c r="P189" t="s">
        <v>134</v>
      </c>
      <c r="Q189" t="s">
        <v>142</v>
      </c>
      <c r="R189" t="s">
        <v>150</v>
      </c>
      <c r="S189" t="s">
        <v>48</v>
      </c>
      <c r="T189" t="s">
        <v>48</v>
      </c>
      <c r="X189" t="s">
        <v>57</v>
      </c>
      <c r="Y189" t="s">
        <v>161</v>
      </c>
      <c r="Z189" t="s">
        <v>66</v>
      </c>
      <c r="AA189" t="s">
        <v>166</v>
      </c>
    </row>
    <row r="190" spans="1:27">
      <c r="A190" t="s">
        <v>3</v>
      </c>
      <c r="J190" t="s">
        <v>126</v>
      </c>
      <c r="L190" t="s">
        <v>107</v>
      </c>
      <c r="N190" t="s">
        <v>149</v>
      </c>
      <c r="O190" t="s">
        <v>113</v>
      </c>
      <c r="P190" t="s">
        <v>136</v>
      </c>
      <c r="Q190" t="s">
        <v>141</v>
      </c>
      <c r="R190" t="s">
        <v>151</v>
      </c>
      <c r="S190" t="s">
        <v>49</v>
      </c>
      <c r="T190" t="s">
        <v>49</v>
      </c>
      <c r="X190" t="s">
        <v>58</v>
      </c>
      <c r="Y190" t="s">
        <v>63</v>
      </c>
      <c r="Z190" t="s">
        <v>67</v>
      </c>
      <c r="AA190" t="s">
        <v>144</v>
      </c>
    </row>
    <row r="191" spans="1:27">
      <c r="A191" t="s">
        <v>4</v>
      </c>
      <c r="J191" t="s">
        <v>44</v>
      </c>
      <c r="L191" t="s">
        <v>108</v>
      </c>
      <c r="N191" t="s">
        <v>150</v>
      </c>
      <c r="O191" t="s">
        <v>130</v>
      </c>
      <c r="P191" t="s">
        <v>114</v>
      </c>
      <c r="Q191" t="s">
        <v>138</v>
      </c>
      <c r="R191" t="s">
        <v>152</v>
      </c>
      <c r="S191" t="s">
        <v>50</v>
      </c>
      <c r="T191" t="s">
        <v>50</v>
      </c>
      <c r="X191" t="s">
        <v>76</v>
      </c>
      <c r="Y191" t="s">
        <v>155</v>
      </c>
      <c r="Z191" t="s">
        <v>68</v>
      </c>
      <c r="AA191" t="s">
        <v>145</v>
      </c>
    </row>
    <row r="192" spans="1:27">
      <c r="A192" t="s">
        <v>5</v>
      </c>
      <c r="N192" t="s">
        <v>42</v>
      </c>
      <c r="O192" t="s">
        <v>131</v>
      </c>
      <c r="P192" t="s">
        <v>115</v>
      </c>
      <c r="Q192" t="s">
        <v>139</v>
      </c>
      <c r="R192" t="s">
        <v>44</v>
      </c>
      <c r="S192" t="s">
        <v>44</v>
      </c>
      <c r="T192" t="s">
        <v>44</v>
      </c>
      <c r="X192" t="s">
        <v>77</v>
      </c>
      <c r="Y192" t="s">
        <v>154</v>
      </c>
      <c r="Z192" t="s">
        <v>69</v>
      </c>
      <c r="AA192" t="s">
        <v>164</v>
      </c>
    </row>
    <row r="193" spans="1:27">
      <c r="A193" t="s">
        <v>6</v>
      </c>
      <c r="N193" t="s">
        <v>43</v>
      </c>
      <c r="O193" t="s">
        <v>132</v>
      </c>
      <c r="P193" t="s">
        <v>116</v>
      </c>
      <c r="Q193" t="s">
        <v>140</v>
      </c>
      <c r="X193" t="s">
        <v>61</v>
      </c>
      <c r="Y193" t="s">
        <v>162</v>
      </c>
      <c r="AA193" t="s">
        <v>163</v>
      </c>
    </row>
    <row r="194" spans="1:27">
      <c r="A194" t="s">
        <v>7</v>
      </c>
      <c r="N194" t="s">
        <v>44</v>
      </c>
      <c r="O194" t="s">
        <v>44</v>
      </c>
      <c r="P194" t="s">
        <v>44</v>
      </c>
      <c r="Q194" t="s">
        <v>44</v>
      </c>
      <c r="AA194" t="s">
        <v>44</v>
      </c>
    </row>
    <row r="195" spans="1:27">
      <c r="A195" t="s">
        <v>8</v>
      </c>
    </row>
    <row r="196" spans="1:27">
      <c r="A196" t="s">
        <v>9</v>
      </c>
    </row>
    <row r="197" spans="1:27">
      <c r="A197" t="s">
        <v>10</v>
      </c>
    </row>
    <row r="198" spans="1:27">
      <c r="A198" t="s">
        <v>11</v>
      </c>
    </row>
    <row r="199" spans="1:27">
      <c r="A199" t="s">
        <v>12</v>
      </c>
    </row>
    <row r="200" spans="1:27">
      <c r="A200" t="s">
        <v>13</v>
      </c>
    </row>
    <row r="201" spans="1:27">
      <c r="A201" t="s">
        <v>14</v>
      </c>
    </row>
    <row r="202" spans="1:27">
      <c r="A202" t="s">
        <v>15</v>
      </c>
    </row>
    <row r="203" spans="1:27">
      <c r="A203" t="s">
        <v>16</v>
      </c>
    </row>
    <row r="204" spans="1:27">
      <c r="A204" t="s">
        <v>17</v>
      </c>
    </row>
    <row r="205" spans="1:27">
      <c r="A205" t="s">
        <v>18</v>
      </c>
    </row>
    <row r="206" spans="1:27">
      <c r="A206" t="s">
        <v>19</v>
      </c>
    </row>
    <row r="207" spans="1:27">
      <c r="A207" t="s">
        <v>20</v>
      </c>
    </row>
    <row r="208" spans="1:27">
      <c r="A208" t="s">
        <v>21</v>
      </c>
    </row>
    <row r="209" spans="1:1">
      <c r="A209" t="s">
        <v>22</v>
      </c>
    </row>
    <row r="210" spans="1:1">
      <c r="A210" t="s">
        <v>23</v>
      </c>
    </row>
    <row r="211" spans="1:1">
      <c r="A211" t="s">
        <v>24</v>
      </c>
    </row>
    <row r="212" spans="1:1">
      <c r="A212" t="s">
        <v>25</v>
      </c>
    </row>
    <row r="213" spans="1:1">
      <c r="A213" t="s">
        <v>26</v>
      </c>
    </row>
    <row r="214" spans="1:1">
      <c r="A214" t="s">
        <v>27</v>
      </c>
    </row>
    <row r="215" spans="1:1">
      <c r="A215" t="s">
        <v>28</v>
      </c>
    </row>
    <row r="216" spans="1:1">
      <c r="A216" t="s">
        <v>29</v>
      </c>
    </row>
    <row r="217" spans="1:1">
      <c r="A217" t="s">
        <v>30</v>
      </c>
    </row>
    <row r="218" spans="1:1">
      <c r="A218" t="s">
        <v>31</v>
      </c>
    </row>
    <row r="219" spans="1:1">
      <c r="A219" t="s">
        <v>32</v>
      </c>
    </row>
    <row r="220" spans="1:1">
      <c r="A220" t="s">
        <v>33</v>
      </c>
    </row>
    <row r="221" spans="1:1">
      <c r="A221" t="s">
        <v>34</v>
      </c>
    </row>
    <row r="222" spans="1:1">
      <c r="A222" t="s">
        <v>35</v>
      </c>
    </row>
    <row r="223" spans="1:1">
      <c r="A223" t="s">
        <v>36</v>
      </c>
    </row>
    <row r="224" spans="1:1">
      <c r="A224" t="s">
        <v>37</v>
      </c>
    </row>
    <row r="225" spans="1:1">
      <c r="A225" t="s">
        <v>38</v>
      </c>
    </row>
    <row r="226" spans="1:1">
      <c r="A226" t="s">
        <v>39</v>
      </c>
    </row>
    <row r="227" spans="1:1">
      <c r="A227" t="s">
        <v>40</v>
      </c>
    </row>
  </sheetData>
  <mergeCells count="3">
    <mergeCell ref="B54:B66"/>
    <mergeCell ref="S1:T1"/>
    <mergeCell ref="U1:W1"/>
  </mergeCells>
  <conditionalFormatting sqref="A2:AA51">
    <cfRule type="expression" dxfId="0" priority="4">
      <formula>MOD(ROW()/2,1)&gt;0</formula>
    </cfRule>
  </conditionalFormatting>
  <dataValidations count="13">
    <dataValidation type="list" allowBlank="1" showInputMessage="1" showErrorMessage="1" sqref="AA2:AA51">
      <formula1>$AA$187:$AA$194</formula1>
    </dataValidation>
    <dataValidation type="list" allowBlank="1" showInputMessage="1" showErrorMessage="1" sqref="X2:X51">
      <formula1>$X$187:$X$193</formula1>
    </dataValidation>
    <dataValidation type="list" allowBlank="1" showInputMessage="1" showErrorMessage="1" sqref="Z2:Z51">
      <formula1>$Z$188:$Z$192</formula1>
    </dataValidation>
    <dataValidation type="list" allowBlank="1" showInputMessage="1" showErrorMessage="1" sqref="Y2:Y51">
      <formula1>$Y$187:$Y$193</formula1>
    </dataValidation>
    <dataValidation type="list" allowBlank="1" showInputMessage="1" showErrorMessage="1" sqref="L2:M51">
      <formula1>$L$188:$L$191</formula1>
    </dataValidation>
    <dataValidation type="list" allowBlank="1" showInputMessage="1" showErrorMessage="1" sqref="N2:N51">
      <formula1>$N$187:$N$194</formula1>
    </dataValidation>
    <dataValidation type="list" allowBlank="1" showInputMessage="1" showErrorMessage="1" sqref="O2:O51">
      <formula1>$O$187:$O$194</formula1>
    </dataValidation>
    <dataValidation type="list" allowBlank="1" showInputMessage="1" showErrorMessage="1" sqref="Q2:Q51">
      <formula1>$Q$187:$Q$194</formula1>
    </dataValidation>
    <dataValidation type="list" allowBlank="1" showInputMessage="1" showErrorMessage="1" sqref="P2:P51">
      <formula1>$P$187:$P$194</formula1>
    </dataValidation>
    <dataValidation type="list" allowBlank="1" showInputMessage="1" showErrorMessage="1" sqref="S2:S51">
      <formula1>$S$187:$S$193</formula1>
    </dataValidation>
    <dataValidation type="list" allowBlank="1" showInputMessage="1" showErrorMessage="1" sqref="T2:T51">
      <formula1>$T$187:$T$193</formula1>
    </dataValidation>
    <dataValidation type="list" allowBlank="1" showInputMessage="1" showErrorMessage="1" sqref="D2:D51">
      <formula1>$J$187:$J$191</formula1>
    </dataValidation>
    <dataValidation type="list" allowBlank="1" showInputMessage="1" showErrorMessage="1" sqref="R2:R51">
      <formula1>$R$187:$R$192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J476"/>
  <sheetViews>
    <sheetView topLeftCell="A148" workbookViewId="0">
      <selection activeCell="D158" sqref="D158"/>
    </sheetView>
  </sheetViews>
  <sheetFormatPr defaultRowHeight="15"/>
  <cols>
    <col min="1" max="1" width="5.42578125" customWidth="1"/>
    <col min="3" max="3" width="31.140625" customWidth="1"/>
    <col min="4" max="4" width="10.5703125" customWidth="1"/>
    <col min="5" max="5" width="3.5703125" customWidth="1"/>
    <col min="6" max="6" width="18.5703125" customWidth="1"/>
  </cols>
  <sheetData>
    <row r="1" spans="1:18" ht="15.75" thickBot="1">
      <c r="A1" s="27"/>
      <c r="B1" s="27"/>
      <c r="C1" s="27"/>
      <c r="D1" s="27"/>
      <c r="E1" s="27"/>
      <c r="F1" s="27"/>
      <c r="G1" s="27"/>
      <c r="H1" s="27"/>
      <c r="I1" s="27"/>
      <c r="J1" s="27"/>
      <c r="K1" s="27"/>
      <c r="L1" s="27"/>
      <c r="M1" s="27"/>
      <c r="N1" s="27"/>
      <c r="O1" s="27"/>
    </row>
    <row r="2" spans="1:18" ht="15.75" thickBot="1">
      <c r="A2" s="33"/>
      <c r="B2" s="28"/>
      <c r="C2" s="29"/>
      <c r="D2" s="29"/>
      <c r="E2" s="29"/>
      <c r="F2" s="29"/>
      <c r="G2" s="29"/>
      <c r="H2" s="29"/>
      <c r="I2" s="29"/>
      <c r="J2" s="29"/>
      <c r="K2" s="29"/>
      <c r="L2" s="29"/>
      <c r="M2" s="29"/>
      <c r="N2" s="30"/>
      <c r="O2" s="27"/>
      <c r="P2" s="27"/>
      <c r="Q2" s="27"/>
      <c r="R2" s="27"/>
    </row>
    <row r="3" spans="1:18" ht="19.5" thickBot="1">
      <c r="A3" s="33"/>
      <c r="B3" s="44"/>
      <c r="C3" s="22" t="s">
        <v>117</v>
      </c>
      <c r="D3" s="48"/>
      <c r="E3" s="33"/>
      <c r="F3" s="33"/>
      <c r="G3" s="33"/>
      <c r="H3" s="33"/>
      <c r="I3" s="33"/>
      <c r="J3" s="33"/>
      <c r="K3" s="33"/>
      <c r="L3" s="33"/>
      <c r="M3" s="33"/>
      <c r="N3" s="34"/>
      <c r="O3" s="27"/>
      <c r="P3" s="27"/>
      <c r="Q3" s="27"/>
      <c r="R3" s="27"/>
    </row>
    <row r="4" spans="1:18" ht="19.5" thickBot="1">
      <c r="A4" s="33"/>
      <c r="B4" s="44"/>
      <c r="C4" s="41"/>
      <c r="D4" s="35" t="s">
        <v>74</v>
      </c>
      <c r="E4" s="33"/>
      <c r="F4" s="33"/>
      <c r="G4" s="33"/>
      <c r="H4" s="33"/>
      <c r="I4" s="33"/>
      <c r="J4" s="33"/>
      <c r="K4" s="33"/>
      <c r="L4" s="33"/>
      <c r="M4" s="33"/>
      <c r="N4" s="34"/>
      <c r="O4" s="27"/>
      <c r="P4" s="27"/>
      <c r="Q4" s="27"/>
      <c r="R4" s="27"/>
    </row>
    <row r="5" spans="1:18" ht="15.75" thickBot="1">
      <c r="A5" s="33"/>
      <c r="B5" s="44"/>
      <c r="C5" s="23" t="s">
        <v>105</v>
      </c>
      <c r="D5" s="37">
        <f>COUNTIF('Data Collection'!L2:L51,"Retailer")</f>
        <v>0</v>
      </c>
      <c r="E5" s="33"/>
      <c r="F5" s="33"/>
      <c r="G5" s="33"/>
      <c r="H5" s="33"/>
      <c r="I5" s="33"/>
      <c r="J5" s="33"/>
      <c r="K5" s="33"/>
      <c r="L5" s="33"/>
      <c r="M5" s="33"/>
      <c r="N5" s="34"/>
      <c r="O5" s="27"/>
      <c r="P5" s="27"/>
      <c r="Q5" s="27"/>
      <c r="R5" s="27"/>
    </row>
    <row r="6" spans="1:18" ht="15.75" thickBot="1">
      <c r="A6" s="33"/>
      <c r="B6" s="44"/>
      <c r="C6" s="23" t="s">
        <v>106</v>
      </c>
      <c r="D6" s="37">
        <f>COUNTIF('Data Collection'!L2:L51,"Caterer")</f>
        <v>0</v>
      </c>
      <c r="E6" s="33"/>
      <c r="F6" s="33"/>
      <c r="G6" s="33"/>
      <c r="H6" s="33"/>
      <c r="I6" s="33"/>
      <c r="J6" s="33"/>
      <c r="K6" s="33"/>
      <c r="L6" s="33"/>
      <c r="M6" s="33"/>
      <c r="N6" s="34"/>
      <c r="O6" s="27"/>
      <c r="P6" s="27"/>
      <c r="Q6" s="27"/>
      <c r="R6" s="27"/>
    </row>
    <row r="7" spans="1:18" ht="15.75" thickBot="1">
      <c r="A7" s="33"/>
      <c r="B7" s="44"/>
      <c r="C7" s="23" t="s">
        <v>107</v>
      </c>
      <c r="D7" s="37">
        <f>COUNTIF('Data Collection'!L2:L51,"Producer")</f>
        <v>0</v>
      </c>
      <c r="E7" s="33"/>
      <c r="F7" s="33"/>
      <c r="G7" s="33"/>
      <c r="H7" s="33"/>
      <c r="I7" s="33"/>
      <c r="J7" s="33"/>
      <c r="K7" s="33"/>
      <c r="L7" s="33"/>
      <c r="M7" s="33"/>
      <c r="N7" s="34"/>
      <c r="O7" s="27"/>
      <c r="P7" s="27"/>
      <c r="Q7" s="27"/>
      <c r="R7" s="27"/>
    </row>
    <row r="8" spans="1:18" ht="15.75" thickBot="1">
      <c r="A8" s="33"/>
      <c r="B8" s="44"/>
      <c r="C8" s="23" t="s">
        <v>108</v>
      </c>
      <c r="D8" s="37">
        <f>COUNTIF('Data Collection'!L2:L51,"Processor")</f>
        <v>0</v>
      </c>
      <c r="E8" s="33"/>
      <c r="F8" s="33"/>
      <c r="G8" s="33"/>
      <c r="H8" s="33"/>
      <c r="I8" s="33"/>
      <c r="J8" s="33"/>
      <c r="K8" s="33"/>
      <c r="L8" s="33"/>
      <c r="M8" s="33"/>
      <c r="N8" s="34"/>
      <c r="O8" s="27"/>
      <c r="P8" s="27"/>
      <c r="Q8" s="27"/>
      <c r="R8" s="27"/>
    </row>
    <row r="9" spans="1:18" ht="15.75" thickBot="1">
      <c r="A9" s="33"/>
      <c r="B9" s="44"/>
      <c r="C9" s="33"/>
      <c r="D9" s="38"/>
      <c r="E9" s="33"/>
      <c r="F9" s="33"/>
      <c r="G9" s="33"/>
      <c r="H9" s="33"/>
      <c r="I9" s="33"/>
      <c r="J9" s="33"/>
      <c r="K9" s="33"/>
      <c r="L9" s="33"/>
      <c r="M9" s="33"/>
      <c r="N9" s="34"/>
      <c r="O9" s="27"/>
      <c r="P9" s="27"/>
      <c r="Q9" s="27"/>
      <c r="R9" s="27"/>
    </row>
    <row r="10" spans="1:18" ht="15.75" thickBot="1">
      <c r="A10" s="33"/>
      <c r="B10" s="44"/>
      <c r="C10" s="43" t="s">
        <v>80</v>
      </c>
      <c r="D10" s="37">
        <f>SUM(D5:D8)</f>
        <v>0</v>
      </c>
      <c r="E10" s="33"/>
      <c r="F10" s="33"/>
      <c r="G10" s="33"/>
      <c r="H10" s="33"/>
      <c r="I10" s="33"/>
      <c r="J10" s="33"/>
      <c r="K10" s="33"/>
      <c r="L10" s="33"/>
      <c r="M10" s="33"/>
      <c r="N10" s="34"/>
      <c r="O10" s="27"/>
      <c r="P10" s="27"/>
      <c r="Q10" s="27"/>
      <c r="R10" s="27"/>
    </row>
    <row r="11" spans="1:18">
      <c r="A11" s="33"/>
      <c r="B11" s="31"/>
      <c r="C11" s="58"/>
      <c r="D11" s="59"/>
      <c r="E11" s="33"/>
      <c r="F11" s="33"/>
      <c r="G11" s="33"/>
      <c r="H11" s="33"/>
      <c r="I11" s="33"/>
      <c r="J11" s="33"/>
      <c r="K11" s="33"/>
      <c r="L11" s="33"/>
      <c r="M11" s="33"/>
      <c r="N11" s="34"/>
      <c r="O11" s="27"/>
      <c r="P11" s="27"/>
      <c r="Q11" s="27"/>
      <c r="R11" s="27"/>
    </row>
    <row r="12" spans="1:18">
      <c r="A12" s="33"/>
      <c r="B12" s="31"/>
      <c r="C12" s="58"/>
      <c r="D12" s="59"/>
      <c r="E12" s="33"/>
      <c r="F12" s="33"/>
      <c r="G12" s="33"/>
      <c r="H12" s="33"/>
      <c r="I12" s="33"/>
      <c r="J12" s="33"/>
      <c r="K12" s="33"/>
      <c r="L12" s="33"/>
      <c r="M12" s="33"/>
      <c r="N12" s="34"/>
      <c r="O12" s="27"/>
      <c r="P12" s="27"/>
      <c r="Q12" s="27"/>
      <c r="R12" s="27"/>
    </row>
    <row r="13" spans="1:18">
      <c r="A13" s="33"/>
      <c r="B13" s="31"/>
      <c r="C13" s="58"/>
      <c r="D13" s="59"/>
      <c r="E13" s="33"/>
      <c r="F13" s="33"/>
      <c r="G13" s="33"/>
      <c r="H13" s="33"/>
      <c r="I13" s="33"/>
      <c r="J13" s="33"/>
      <c r="K13" s="33"/>
      <c r="L13" s="33"/>
      <c r="M13" s="33"/>
      <c r="N13" s="34"/>
      <c r="O13" s="27"/>
      <c r="P13" s="27"/>
      <c r="Q13" s="27"/>
      <c r="R13" s="27"/>
    </row>
    <row r="14" spans="1:18">
      <c r="A14" s="33"/>
      <c r="B14" s="31"/>
      <c r="C14" s="58"/>
      <c r="D14" s="59"/>
      <c r="E14" s="33"/>
      <c r="F14" s="33"/>
      <c r="G14" s="33"/>
      <c r="H14" s="33"/>
      <c r="I14" s="33"/>
      <c r="J14" s="33"/>
      <c r="K14" s="33"/>
      <c r="L14" s="33"/>
      <c r="M14" s="33"/>
      <c r="N14" s="34"/>
      <c r="O14" s="27"/>
      <c r="P14" s="27"/>
      <c r="Q14" s="27"/>
      <c r="R14" s="27"/>
    </row>
    <row r="15" spans="1:18">
      <c r="A15" s="33"/>
      <c r="B15" s="31"/>
      <c r="C15" s="58"/>
      <c r="D15" s="59"/>
      <c r="E15" s="33"/>
      <c r="F15" s="33"/>
      <c r="G15" s="33"/>
      <c r="H15" s="33"/>
      <c r="I15" s="33"/>
      <c r="J15" s="33"/>
      <c r="K15" s="33"/>
      <c r="L15" s="33"/>
      <c r="M15" s="33"/>
      <c r="N15" s="34"/>
      <c r="O15" s="27"/>
      <c r="P15" s="27"/>
      <c r="Q15" s="27"/>
      <c r="R15" s="27"/>
    </row>
    <row r="16" spans="1:18">
      <c r="A16" s="33"/>
      <c r="B16" s="31"/>
      <c r="C16" s="58"/>
      <c r="D16" s="59"/>
      <c r="E16" s="33"/>
      <c r="F16" s="33"/>
      <c r="G16" s="33"/>
      <c r="H16" s="33"/>
      <c r="I16" s="33"/>
      <c r="J16" s="33"/>
      <c r="K16" s="33"/>
      <c r="L16" s="33"/>
      <c r="M16" s="33"/>
      <c r="N16" s="34"/>
      <c r="O16" s="27"/>
      <c r="P16" s="27"/>
      <c r="Q16" s="27"/>
      <c r="R16" s="27"/>
    </row>
    <row r="17" spans="1:36">
      <c r="A17" s="33"/>
      <c r="B17" s="31"/>
      <c r="C17" s="58"/>
      <c r="D17" s="59"/>
      <c r="E17" s="33"/>
      <c r="F17" s="33"/>
      <c r="G17" s="33"/>
      <c r="H17" s="33"/>
      <c r="I17" s="33"/>
      <c r="J17" s="33"/>
      <c r="K17" s="33"/>
      <c r="L17" s="33"/>
      <c r="M17" s="33"/>
      <c r="N17" s="34"/>
      <c r="O17" s="27"/>
      <c r="P17" s="27"/>
      <c r="Q17" s="27"/>
      <c r="R17" s="27"/>
    </row>
    <row r="18" spans="1:36">
      <c r="A18" s="33"/>
      <c r="B18" s="31"/>
      <c r="C18" s="58"/>
      <c r="D18" s="59"/>
      <c r="E18" s="33"/>
      <c r="F18" s="33"/>
      <c r="G18" s="33"/>
      <c r="H18" s="33"/>
      <c r="I18" s="33"/>
      <c r="J18" s="33"/>
      <c r="K18" s="33"/>
      <c r="L18" s="33"/>
      <c r="M18" s="33"/>
      <c r="N18" s="34"/>
      <c r="O18" s="27"/>
      <c r="P18" s="27"/>
      <c r="Q18" s="27"/>
      <c r="R18" s="27"/>
    </row>
    <row r="19" spans="1:36">
      <c r="A19" s="33"/>
      <c r="B19" s="31"/>
      <c r="C19" s="58"/>
      <c r="D19" s="59"/>
      <c r="E19" s="33"/>
      <c r="F19" s="33"/>
      <c r="G19" s="33"/>
      <c r="H19" s="33"/>
      <c r="I19" s="33"/>
      <c r="J19" s="33"/>
      <c r="K19" s="33"/>
      <c r="L19" s="33"/>
      <c r="M19" s="33"/>
      <c r="N19" s="34"/>
      <c r="O19" s="27"/>
      <c r="P19" s="27"/>
      <c r="Q19" s="27"/>
      <c r="R19" s="27"/>
    </row>
    <row r="20" spans="1:36">
      <c r="A20" s="33"/>
      <c r="B20" s="31"/>
      <c r="C20" s="58"/>
      <c r="D20" s="59"/>
      <c r="E20" s="33"/>
      <c r="F20" s="33"/>
      <c r="G20" s="33"/>
      <c r="H20" s="33"/>
      <c r="I20" s="33"/>
      <c r="J20" s="33"/>
      <c r="K20" s="33"/>
      <c r="L20" s="33"/>
      <c r="M20" s="33"/>
      <c r="N20" s="34"/>
      <c r="O20" s="27"/>
      <c r="P20" s="27"/>
      <c r="Q20" s="27"/>
      <c r="R20" s="27"/>
    </row>
    <row r="21" spans="1:36">
      <c r="A21" s="33"/>
      <c r="B21" s="31"/>
      <c r="C21" s="33"/>
      <c r="D21" s="33"/>
      <c r="E21" s="33"/>
      <c r="F21" s="33"/>
      <c r="G21" s="33"/>
      <c r="H21" s="33"/>
      <c r="I21" s="33"/>
      <c r="J21" s="33"/>
      <c r="K21" s="33"/>
      <c r="L21" s="33"/>
      <c r="M21" s="33"/>
      <c r="N21" s="34"/>
      <c r="O21" s="27"/>
      <c r="P21" s="27"/>
      <c r="Q21" s="27"/>
      <c r="R21" s="27"/>
    </row>
    <row r="22" spans="1:36" ht="15.75" thickBot="1">
      <c r="A22" s="33"/>
      <c r="B22" s="39"/>
      <c r="C22" s="32"/>
      <c r="D22" s="32"/>
      <c r="E22" s="32"/>
      <c r="F22" s="32"/>
      <c r="G22" s="32"/>
      <c r="H22" s="32"/>
      <c r="I22" s="32"/>
      <c r="J22" s="32"/>
      <c r="K22" s="32"/>
      <c r="L22" s="32"/>
      <c r="M22" s="32"/>
      <c r="N22" s="40"/>
      <c r="O22" s="27"/>
      <c r="P22" s="27"/>
      <c r="Q22" s="27"/>
      <c r="R22" s="27"/>
    </row>
    <row r="23" spans="1:36">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row>
    <row r="25" spans="1:36" ht="15.75" thickBot="1">
      <c r="A25" s="27"/>
      <c r="B25" s="27"/>
      <c r="C25" s="27"/>
      <c r="D25" s="27"/>
      <c r="E25" s="27"/>
      <c r="F25" s="27"/>
      <c r="G25" s="27"/>
      <c r="H25" s="27"/>
      <c r="I25" s="27"/>
      <c r="J25" s="27"/>
      <c r="K25" s="27"/>
      <c r="L25" s="27"/>
      <c r="M25" s="27"/>
      <c r="N25" s="27"/>
      <c r="O25" s="27"/>
    </row>
    <row r="26" spans="1:36" ht="15.75" thickBot="1">
      <c r="A26" s="33"/>
      <c r="B26" s="28"/>
      <c r="C26" s="29"/>
      <c r="D26" s="29"/>
      <c r="E26" s="29"/>
      <c r="F26" s="29"/>
      <c r="G26" s="29"/>
      <c r="H26" s="29"/>
      <c r="I26" s="29"/>
      <c r="J26" s="29"/>
      <c r="K26" s="29"/>
      <c r="L26" s="29"/>
      <c r="M26" s="29"/>
      <c r="N26" s="30"/>
      <c r="O26" s="27"/>
      <c r="P26" s="27"/>
      <c r="Q26" s="27"/>
      <c r="R26" s="27"/>
    </row>
    <row r="27" spans="1:36" ht="19.5" thickBot="1">
      <c r="A27" s="33"/>
      <c r="B27" s="44"/>
      <c r="C27" s="22" t="s">
        <v>120</v>
      </c>
      <c r="D27" s="48"/>
      <c r="E27" s="33"/>
      <c r="F27" s="33"/>
      <c r="G27" s="33"/>
      <c r="H27" s="33"/>
      <c r="I27" s="33"/>
      <c r="J27" s="33"/>
      <c r="K27" s="33"/>
      <c r="L27" s="33"/>
      <c r="M27" s="33"/>
      <c r="N27" s="34"/>
      <c r="O27" s="27"/>
      <c r="P27" s="27"/>
      <c r="Q27" s="27"/>
      <c r="R27" s="27"/>
    </row>
    <row r="28" spans="1:36" ht="19.5" thickBot="1">
      <c r="A28" s="33"/>
      <c r="B28" s="44"/>
      <c r="C28" s="41"/>
      <c r="D28" s="35" t="s">
        <v>74</v>
      </c>
      <c r="E28" s="33"/>
      <c r="F28" s="33"/>
      <c r="G28" s="33"/>
      <c r="H28" s="33"/>
      <c r="I28" s="33"/>
      <c r="J28" s="33"/>
      <c r="K28" s="33"/>
      <c r="L28" s="33"/>
      <c r="M28" s="33"/>
      <c r="N28" s="34"/>
      <c r="O28" s="27"/>
      <c r="P28" s="27"/>
      <c r="Q28" s="27"/>
      <c r="R28" s="27"/>
    </row>
    <row r="29" spans="1:36" ht="15.75" thickBot="1">
      <c r="A29" s="33"/>
      <c r="B29" s="44"/>
      <c r="C29" s="42" t="s">
        <v>158</v>
      </c>
      <c r="D29" s="37">
        <f>COUNTIF('Data Collection'!N2:N51,"Specialist (greengrocer, butcher, baker, fishmonger)")</f>
        <v>0</v>
      </c>
      <c r="E29" s="33"/>
      <c r="F29" s="33"/>
      <c r="G29" s="33"/>
      <c r="H29" s="33"/>
      <c r="I29" s="33"/>
      <c r="J29" s="33"/>
      <c r="K29" s="33"/>
      <c r="L29" s="33"/>
      <c r="M29" s="33"/>
      <c r="N29" s="34"/>
      <c r="O29" s="27"/>
      <c r="P29" s="27"/>
      <c r="Q29" s="27"/>
      <c r="R29" s="27"/>
    </row>
    <row r="30" spans="1:36" ht="15.75" thickBot="1">
      <c r="A30" s="33"/>
      <c r="B30" s="44"/>
      <c r="C30" s="42" t="s">
        <v>159</v>
      </c>
      <c r="D30" s="37">
        <f>COUNTIF('Data Collection'!N2:N51,"General (grocer, convenience/village store, wholefood store)")</f>
        <v>0</v>
      </c>
      <c r="E30" s="33"/>
      <c r="F30" s="33"/>
      <c r="G30" s="33"/>
      <c r="H30" s="33"/>
      <c r="I30" s="33"/>
      <c r="J30" s="33"/>
      <c r="K30" s="33"/>
      <c r="L30" s="33"/>
      <c r="M30" s="33"/>
      <c r="N30" s="34"/>
      <c r="O30" s="27"/>
      <c r="P30" s="27"/>
      <c r="Q30" s="27"/>
      <c r="R30" s="27"/>
    </row>
    <row r="31" spans="1:36" ht="15.75" thickBot="1">
      <c r="A31" s="33"/>
      <c r="B31" s="44"/>
      <c r="C31" s="42" t="s">
        <v>149</v>
      </c>
      <c r="D31" s="37">
        <f>COUNTIF('Data Collection'!N2:N51,"Farm shop")</f>
        <v>0</v>
      </c>
      <c r="E31" s="33"/>
      <c r="F31" s="33"/>
      <c r="G31" s="33"/>
      <c r="H31" s="33"/>
      <c r="I31" s="33"/>
      <c r="J31" s="33"/>
      <c r="K31" s="33"/>
      <c r="L31" s="33"/>
      <c r="M31" s="33"/>
      <c r="N31" s="34"/>
      <c r="O31" s="27"/>
      <c r="P31" s="27"/>
      <c r="Q31" s="27"/>
      <c r="R31" s="27"/>
    </row>
    <row r="32" spans="1:36" ht="15.75" thickBot="1">
      <c r="A32" s="33"/>
      <c r="B32" s="44"/>
      <c r="C32" s="42" t="s">
        <v>150</v>
      </c>
      <c r="D32" s="37">
        <f>COUNTIF('Data Collection'!N3:N52,"Box scheme")</f>
        <v>0</v>
      </c>
      <c r="E32" s="33"/>
      <c r="F32" s="33"/>
      <c r="G32" s="33"/>
      <c r="H32" s="33"/>
      <c r="I32" s="33"/>
      <c r="J32" s="33"/>
      <c r="K32" s="33"/>
      <c r="L32" s="33"/>
      <c r="M32" s="33"/>
      <c r="N32" s="34"/>
      <c r="O32" s="27"/>
      <c r="P32" s="27"/>
      <c r="Q32" s="27"/>
      <c r="R32" s="27"/>
    </row>
    <row r="33" spans="1:36" ht="15.75" thickBot="1">
      <c r="A33" s="33"/>
      <c r="B33" s="44"/>
      <c r="C33" s="42" t="s">
        <v>42</v>
      </c>
      <c r="D33" s="37">
        <f>COUNTIF('Data Collection'!N2:N51,"Market stall")</f>
        <v>0</v>
      </c>
      <c r="E33" s="33"/>
      <c r="F33" s="33"/>
      <c r="G33" s="33"/>
      <c r="H33" s="33"/>
      <c r="I33" s="33"/>
      <c r="J33" s="33"/>
      <c r="K33" s="33"/>
      <c r="L33" s="33"/>
      <c r="M33" s="33"/>
      <c r="N33" s="34"/>
      <c r="O33" s="27"/>
      <c r="P33" s="27"/>
      <c r="Q33" s="27"/>
      <c r="R33" s="27"/>
    </row>
    <row r="34" spans="1:36" ht="15.75" thickBot="1">
      <c r="A34" s="33"/>
      <c r="B34" s="44"/>
      <c r="C34" s="42" t="s">
        <v>43</v>
      </c>
      <c r="D34" s="37">
        <f>COUNTIF('Data Collection'!N2:N51,"Supermarket")</f>
        <v>0</v>
      </c>
      <c r="E34" s="33"/>
      <c r="F34" s="33"/>
      <c r="G34" s="33"/>
      <c r="H34" s="33"/>
      <c r="I34" s="33"/>
      <c r="J34" s="33"/>
      <c r="K34" s="33"/>
      <c r="L34" s="33"/>
      <c r="M34" s="33"/>
      <c r="N34" s="34"/>
      <c r="O34" s="27"/>
      <c r="P34" s="27"/>
      <c r="Q34" s="27"/>
      <c r="R34" s="27"/>
    </row>
    <row r="35" spans="1:36" ht="15.75" thickBot="1">
      <c r="A35" s="33"/>
      <c r="B35" s="44"/>
      <c r="C35" s="42" t="s">
        <v>44</v>
      </c>
      <c r="D35" s="37">
        <f>COUNTIF('Data Collection'!N2:N51,"Other")</f>
        <v>0</v>
      </c>
      <c r="E35" s="33"/>
      <c r="F35" s="33"/>
      <c r="G35" s="33"/>
      <c r="H35" s="33"/>
      <c r="I35" s="33"/>
      <c r="J35" s="33"/>
      <c r="K35" s="33"/>
      <c r="L35" s="33"/>
      <c r="M35" s="33"/>
      <c r="N35" s="34"/>
      <c r="O35" s="27"/>
      <c r="P35" s="27"/>
      <c r="Q35" s="27"/>
      <c r="R35" s="27"/>
    </row>
    <row r="36" spans="1:36" ht="15.75" thickBot="1">
      <c r="A36" s="33"/>
      <c r="B36" s="44"/>
      <c r="C36" s="33"/>
      <c r="D36" s="38"/>
      <c r="E36" s="33"/>
      <c r="F36" s="33"/>
      <c r="G36" s="33"/>
      <c r="H36" s="33"/>
      <c r="I36" s="33"/>
      <c r="J36" s="33"/>
      <c r="K36" s="33"/>
      <c r="L36" s="33"/>
      <c r="M36" s="33"/>
      <c r="N36" s="34"/>
      <c r="O36" s="27"/>
      <c r="P36" s="27"/>
      <c r="Q36" s="27"/>
      <c r="R36" s="27"/>
    </row>
    <row r="37" spans="1:36" ht="15.75" thickBot="1">
      <c r="A37" s="33"/>
      <c r="B37" s="44"/>
      <c r="C37" s="43" t="s">
        <v>80</v>
      </c>
      <c r="D37" s="37">
        <f>SUM(D29:D35)</f>
        <v>0</v>
      </c>
      <c r="E37" s="33"/>
      <c r="F37" s="33"/>
      <c r="G37" s="33"/>
      <c r="H37" s="33"/>
      <c r="I37" s="33"/>
      <c r="J37" s="33"/>
      <c r="K37" s="33"/>
      <c r="L37" s="33"/>
      <c r="M37" s="33"/>
      <c r="N37" s="34"/>
      <c r="O37" s="27"/>
      <c r="P37" s="27"/>
      <c r="Q37" s="27"/>
      <c r="R37" s="27"/>
    </row>
    <row r="38" spans="1:36">
      <c r="A38" s="33"/>
      <c r="B38" s="31"/>
      <c r="C38" s="62"/>
      <c r="D38" s="59"/>
      <c r="E38" s="33"/>
      <c r="F38" s="33"/>
      <c r="G38" s="33"/>
      <c r="H38" s="33"/>
      <c r="I38" s="33"/>
      <c r="J38" s="33"/>
      <c r="K38" s="33"/>
      <c r="L38" s="33"/>
      <c r="M38" s="33"/>
      <c r="N38" s="34"/>
      <c r="O38" s="27"/>
      <c r="P38" s="27"/>
      <c r="Q38" s="27"/>
      <c r="R38" s="27"/>
    </row>
    <row r="39" spans="1:36">
      <c r="A39" s="33"/>
      <c r="B39" s="31"/>
      <c r="C39" s="58"/>
      <c r="D39" s="59"/>
      <c r="E39" s="33"/>
      <c r="F39" s="33"/>
      <c r="G39" s="33"/>
      <c r="H39" s="33"/>
      <c r="I39" s="33"/>
      <c r="J39" s="33"/>
      <c r="K39" s="33"/>
      <c r="L39" s="33"/>
      <c r="M39" s="33"/>
      <c r="N39" s="34"/>
      <c r="O39" s="27"/>
      <c r="P39" s="27"/>
      <c r="Q39" s="27"/>
      <c r="R39" s="27"/>
    </row>
    <row r="40" spans="1:36">
      <c r="A40" s="33"/>
      <c r="B40" s="31"/>
      <c r="C40" s="33"/>
      <c r="D40" s="33"/>
      <c r="E40" s="33"/>
      <c r="F40" s="33"/>
      <c r="G40" s="33"/>
      <c r="H40" s="33"/>
      <c r="I40" s="33"/>
      <c r="J40" s="33"/>
      <c r="K40" s="33"/>
      <c r="L40" s="33"/>
      <c r="M40" s="33"/>
      <c r="N40" s="34"/>
      <c r="O40" s="27"/>
      <c r="P40" s="27"/>
      <c r="Q40" s="27"/>
      <c r="R40" s="27"/>
    </row>
    <row r="41" spans="1:36">
      <c r="A41" s="33"/>
      <c r="B41" s="31"/>
      <c r="C41" s="58"/>
      <c r="D41" s="59"/>
      <c r="E41" s="33"/>
      <c r="F41" s="33"/>
      <c r="G41" s="33"/>
      <c r="H41" s="33"/>
      <c r="I41" s="33"/>
      <c r="J41" s="33"/>
      <c r="K41" s="33"/>
      <c r="L41" s="33"/>
      <c r="M41" s="33"/>
      <c r="N41" s="34"/>
      <c r="O41" s="27"/>
      <c r="P41" s="27"/>
      <c r="Q41" s="27"/>
      <c r="R41" s="27"/>
    </row>
    <row r="42" spans="1:36">
      <c r="A42" s="33"/>
      <c r="B42" s="31"/>
      <c r="C42" s="58"/>
      <c r="D42" s="59"/>
      <c r="E42" s="33"/>
      <c r="F42" s="33"/>
      <c r="G42" s="33"/>
      <c r="H42" s="33"/>
      <c r="I42" s="33"/>
      <c r="J42" s="33"/>
      <c r="K42" s="33"/>
      <c r="L42" s="33"/>
      <c r="M42" s="33"/>
      <c r="N42" s="34"/>
      <c r="O42" s="27"/>
      <c r="P42" s="27"/>
      <c r="Q42" s="27"/>
      <c r="R42" s="27"/>
    </row>
    <row r="43" spans="1:36">
      <c r="A43" s="33"/>
      <c r="B43" s="31"/>
      <c r="C43" s="58"/>
      <c r="D43" s="59"/>
      <c r="E43" s="33"/>
      <c r="F43" s="33"/>
      <c r="G43" s="33"/>
      <c r="H43" s="33"/>
      <c r="I43" s="33"/>
      <c r="J43" s="33"/>
      <c r="K43" s="33"/>
      <c r="L43" s="33"/>
      <c r="M43" s="33"/>
      <c r="N43" s="34"/>
      <c r="O43" s="27"/>
      <c r="P43" s="27"/>
      <c r="Q43" s="27"/>
      <c r="R43" s="27"/>
    </row>
    <row r="44" spans="1:36">
      <c r="A44" s="33"/>
      <c r="B44" s="31"/>
      <c r="C44" s="58"/>
      <c r="D44" s="59"/>
      <c r="E44" s="33"/>
      <c r="F44" s="33"/>
      <c r="G44" s="33"/>
      <c r="H44" s="33"/>
      <c r="I44" s="33"/>
      <c r="J44" s="33"/>
      <c r="K44" s="33"/>
      <c r="L44" s="33"/>
      <c r="M44" s="33"/>
      <c r="N44" s="34"/>
      <c r="O44" s="27"/>
      <c r="P44" s="27"/>
      <c r="Q44" s="27"/>
      <c r="R44" s="27"/>
    </row>
    <row r="45" spans="1:36">
      <c r="A45" s="33"/>
      <c r="B45" s="31"/>
      <c r="C45" s="33"/>
      <c r="D45" s="33"/>
      <c r="E45" s="33"/>
      <c r="F45" s="33"/>
      <c r="G45" s="33"/>
      <c r="H45" s="33"/>
      <c r="I45" s="33"/>
      <c r="J45" s="33"/>
      <c r="K45" s="33"/>
      <c r="L45" s="33"/>
      <c r="M45" s="33"/>
      <c r="N45" s="34"/>
      <c r="O45" s="27"/>
      <c r="P45" s="27"/>
      <c r="Q45" s="27"/>
      <c r="R45" s="27"/>
    </row>
    <row r="46" spans="1:36" ht="15.75" thickBot="1">
      <c r="A46" s="33"/>
      <c r="B46" s="39"/>
      <c r="C46" s="32"/>
      <c r="D46" s="32"/>
      <c r="E46" s="32"/>
      <c r="F46" s="32"/>
      <c r="G46" s="32"/>
      <c r="H46" s="32"/>
      <c r="I46" s="32"/>
      <c r="J46" s="32"/>
      <c r="K46" s="32"/>
      <c r="L46" s="32"/>
      <c r="M46" s="32"/>
      <c r="N46" s="40"/>
      <c r="O46" s="27"/>
      <c r="P46" s="27"/>
      <c r="Q46" s="27"/>
      <c r="R46" s="27"/>
    </row>
    <row r="47" spans="1:36">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row>
    <row r="48" spans="1:36">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row>
    <row r="49" spans="1:18" ht="15.75" thickBot="1">
      <c r="A49" s="27"/>
      <c r="B49" s="27"/>
      <c r="C49" s="27"/>
      <c r="D49" s="27"/>
      <c r="E49" s="27"/>
      <c r="F49" s="27"/>
      <c r="G49" s="27"/>
      <c r="H49" s="27"/>
      <c r="I49" s="27"/>
      <c r="J49" s="27"/>
      <c r="K49" s="27"/>
      <c r="L49" s="27"/>
      <c r="M49" s="27"/>
      <c r="N49" s="27"/>
      <c r="O49" s="27"/>
    </row>
    <row r="50" spans="1:18" ht="15.75" thickBot="1">
      <c r="A50" s="33"/>
      <c r="B50" s="28"/>
      <c r="C50" s="29"/>
      <c r="D50" s="29"/>
      <c r="E50" s="29"/>
      <c r="F50" s="29"/>
      <c r="G50" s="29"/>
      <c r="H50" s="29"/>
      <c r="I50" s="29"/>
      <c r="J50" s="29"/>
      <c r="K50" s="29"/>
      <c r="L50" s="29"/>
      <c r="M50" s="29"/>
      <c r="N50" s="30"/>
      <c r="O50" s="27"/>
      <c r="P50" s="27"/>
      <c r="Q50" s="27"/>
      <c r="R50" s="27"/>
    </row>
    <row r="51" spans="1:18" ht="19.5" thickBot="1">
      <c r="A51" s="33"/>
      <c r="B51" s="44"/>
      <c r="C51" s="22" t="s">
        <v>119</v>
      </c>
      <c r="D51" s="48"/>
      <c r="E51" s="33"/>
      <c r="F51" s="33"/>
      <c r="G51" s="33"/>
      <c r="H51" s="33"/>
      <c r="I51" s="33"/>
      <c r="J51" s="33"/>
      <c r="K51" s="33"/>
      <c r="L51" s="33"/>
      <c r="M51" s="33"/>
      <c r="N51" s="34"/>
      <c r="O51" s="27"/>
      <c r="P51" s="27"/>
      <c r="Q51" s="27"/>
      <c r="R51" s="27"/>
    </row>
    <row r="52" spans="1:18" ht="19.5" thickBot="1">
      <c r="A52" s="33"/>
      <c r="B52" s="44"/>
      <c r="C52" s="41"/>
      <c r="D52" s="35" t="s">
        <v>74</v>
      </c>
      <c r="E52" s="33"/>
      <c r="F52" s="33"/>
      <c r="G52" s="33"/>
      <c r="H52" s="33"/>
      <c r="I52" s="33"/>
      <c r="J52" s="33"/>
      <c r="K52" s="33"/>
      <c r="L52" s="33"/>
      <c r="M52" s="33"/>
      <c r="N52" s="34"/>
      <c r="O52" s="27"/>
      <c r="P52" s="27"/>
      <c r="Q52" s="27"/>
      <c r="R52" s="27"/>
    </row>
    <row r="53" spans="1:18" ht="15.75" thickBot="1">
      <c r="A53" s="33"/>
      <c r="B53" s="44"/>
      <c r="C53" s="23" t="s">
        <v>135</v>
      </c>
      <c r="D53" s="37">
        <f>COUNTIF('Data Collection'!O2:O51,"Restaurant (+ fast food)")</f>
        <v>0</v>
      </c>
      <c r="E53" s="33"/>
      <c r="F53" s="33"/>
      <c r="G53" s="33"/>
      <c r="H53" s="33"/>
      <c r="I53" s="33"/>
      <c r="J53" s="33"/>
      <c r="K53" s="33"/>
      <c r="L53" s="33"/>
      <c r="M53" s="33"/>
      <c r="N53" s="34"/>
      <c r="O53" s="27"/>
      <c r="P53" s="27"/>
      <c r="Q53" s="27"/>
      <c r="R53" s="27"/>
    </row>
    <row r="54" spans="1:18" ht="15.75" thickBot="1">
      <c r="A54" s="33"/>
      <c r="B54" s="44"/>
      <c r="C54" s="23" t="s">
        <v>129</v>
      </c>
      <c r="D54" s="37">
        <f>COUNTIF('Data Collection'!O2:O51,"Café / canteen")</f>
        <v>0</v>
      </c>
      <c r="E54" s="33"/>
      <c r="F54" s="33"/>
      <c r="G54" s="33"/>
      <c r="H54" s="33"/>
      <c r="I54" s="33"/>
      <c r="J54" s="33"/>
      <c r="K54" s="33"/>
      <c r="L54" s="33"/>
      <c r="M54" s="33"/>
      <c r="N54" s="34"/>
      <c r="O54" s="27"/>
      <c r="P54" s="27"/>
      <c r="Q54" s="27"/>
      <c r="R54" s="27"/>
    </row>
    <row r="55" spans="1:18" ht="15.75" thickBot="1">
      <c r="A55" s="33"/>
      <c r="B55" s="44"/>
      <c r="C55" s="23" t="s">
        <v>113</v>
      </c>
      <c r="D55" s="37">
        <f>COUNTIF('Data Collection'!O2:O51,"Pub")</f>
        <v>0</v>
      </c>
      <c r="E55" s="33"/>
      <c r="F55" s="33"/>
      <c r="G55" s="33"/>
      <c r="H55" s="33"/>
      <c r="I55" s="33"/>
      <c r="J55" s="33"/>
      <c r="K55" s="33"/>
      <c r="L55" s="33"/>
      <c r="M55" s="33"/>
      <c r="N55" s="34"/>
      <c r="O55" s="27"/>
      <c r="P55" s="27"/>
      <c r="Q55" s="27"/>
      <c r="R55" s="27"/>
    </row>
    <row r="56" spans="1:18" ht="15.75" thickBot="1">
      <c r="A56" s="33"/>
      <c r="B56" s="44"/>
      <c r="C56" s="23" t="s">
        <v>130</v>
      </c>
      <c r="D56" s="37">
        <f>COUNTIF('Data Collection'!O2:O51,"Take-away / Bakery")</f>
        <v>0</v>
      </c>
      <c r="E56" s="33"/>
      <c r="F56" s="33"/>
      <c r="G56" s="33"/>
      <c r="H56" s="33"/>
      <c r="I56" s="33"/>
      <c r="J56" s="33"/>
      <c r="K56" s="33"/>
      <c r="L56" s="33"/>
      <c r="M56" s="33"/>
      <c r="N56" s="34"/>
      <c r="O56" s="27"/>
      <c r="P56" s="27"/>
      <c r="Q56" s="27"/>
      <c r="R56" s="27"/>
    </row>
    <row r="57" spans="1:18" ht="15.75" thickBot="1">
      <c r="A57" s="33"/>
      <c r="B57" s="44"/>
      <c r="C57" s="23" t="s">
        <v>131</v>
      </c>
      <c r="D57" s="37">
        <f>COUNTIF('Data Collection'!O2:O51,"Mobile caterer / Event caterer")</f>
        <v>0</v>
      </c>
      <c r="E57" s="33"/>
      <c r="F57" s="33"/>
      <c r="G57" s="33"/>
      <c r="H57" s="33"/>
      <c r="I57" s="33"/>
      <c r="J57" s="33"/>
      <c r="K57" s="33"/>
      <c r="L57" s="33"/>
      <c r="M57" s="33"/>
      <c r="N57" s="34"/>
      <c r="O57" s="27"/>
      <c r="P57" s="27"/>
      <c r="Q57" s="27"/>
      <c r="R57" s="27"/>
    </row>
    <row r="58" spans="1:18" ht="15.75" thickBot="1">
      <c r="A58" s="33"/>
      <c r="B58" s="44"/>
      <c r="C58" s="23" t="s">
        <v>132</v>
      </c>
      <c r="D58" s="37">
        <f>COUNTIF('Data Collection'!O2:O51,"Hotel / Guest Hs. / B &amp; B")</f>
        <v>0</v>
      </c>
      <c r="E58" s="33"/>
      <c r="F58" s="33"/>
      <c r="G58" s="33"/>
      <c r="H58" s="33"/>
      <c r="I58" s="33"/>
      <c r="J58" s="33"/>
      <c r="K58" s="33"/>
      <c r="L58" s="33"/>
      <c r="M58" s="33"/>
      <c r="N58" s="34"/>
      <c r="O58" s="27"/>
      <c r="P58" s="27"/>
      <c r="Q58" s="27"/>
      <c r="R58" s="27"/>
    </row>
    <row r="59" spans="1:18" ht="15.75" thickBot="1">
      <c r="A59" s="33"/>
      <c r="B59" s="44"/>
      <c r="C59" s="23" t="s">
        <v>44</v>
      </c>
      <c r="D59" s="37">
        <f>COUNTIF('Data Collection'!O2:O51,"Other")</f>
        <v>0</v>
      </c>
      <c r="E59" s="33"/>
      <c r="F59" s="33"/>
      <c r="G59" s="33"/>
      <c r="H59" s="33"/>
      <c r="I59" s="33"/>
      <c r="J59" s="33"/>
      <c r="K59" s="33"/>
      <c r="L59" s="33"/>
      <c r="M59" s="33"/>
      <c r="N59" s="34"/>
      <c r="O59" s="27"/>
      <c r="P59" s="27"/>
      <c r="Q59" s="27"/>
      <c r="R59" s="27"/>
    </row>
    <row r="60" spans="1:18" ht="15.75" thickBot="1">
      <c r="A60" s="33"/>
      <c r="B60" s="44"/>
      <c r="C60" s="33"/>
      <c r="D60" s="38"/>
      <c r="E60" s="33"/>
      <c r="F60" s="33"/>
      <c r="G60" s="33"/>
      <c r="H60" s="33"/>
      <c r="I60" s="33"/>
      <c r="J60" s="33"/>
      <c r="K60" s="33"/>
      <c r="L60" s="33"/>
      <c r="M60" s="33"/>
      <c r="N60" s="34"/>
      <c r="O60" s="27"/>
      <c r="P60" s="27"/>
      <c r="Q60" s="27"/>
      <c r="R60" s="27"/>
    </row>
    <row r="61" spans="1:18" ht="15.75" thickBot="1">
      <c r="A61" s="33"/>
      <c r="B61" s="44"/>
      <c r="C61" s="43" t="s">
        <v>80</v>
      </c>
      <c r="D61" s="37">
        <f>SUM(D53:D59)</f>
        <v>0</v>
      </c>
      <c r="E61" s="33"/>
      <c r="F61" s="33"/>
      <c r="G61" s="33"/>
      <c r="H61" s="33"/>
      <c r="I61" s="33"/>
      <c r="J61" s="33"/>
      <c r="K61" s="33"/>
      <c r="L61" s="33"/>
      <c r="M61" s="33"/>
      <c r="N61" s="34"/>
      <c r="O61" s="27"/>
      <c r="P61" s="27"/>
      <c r="Q61" s="27"/>
      <c r="R61" s="27"/>
    </row>
    <row r="62" spans="1:18">
      <c r="A62" s="33"/>
      <c r="B62" s="31"/>
      <c r="C62" s="62"/>
      <c r="D62" s="59"/>
      <c r="E62" s="33"/>
      <c r="F62" s="33"/>
      <c r="G62" s="33"/>
      <c r="H62" s="33"/>
      <c r="I62" s="33"/>
      <c r="J62" s="33"/>
      <c r="K62" s="33"/>
      <c r="L62" s="33"/>
      <c r="M62" s="33"/>
      <c r="N62" s="34"/>
      <c r="O62" s="27"/>
      <c r="P62" s="27"/>
      <c r="Q62" s="27"/>
      <c r="R62" s="27"/>
    </row>
    <row r="63" spans="1:18">
      <c r="A63" s="33"/>
      <c r="B63" s="31"/>
      <c r="C63" s="58"/>
      <c r="D63" s="59"/>
      <c r="E63" s="33"/>
      <c r="F63" s="33"/>
      <c r="G63" s="33"/>
      <c r="H63" s="33"/>
      <c r="I63" s="33"/>
      <c r="J63" s="33"/>
      <c r="K63" s="33"/>
      <c r="L63" s="33"/>
      <c r="M63" s="33"/>
      <c r="N63" s="34"/>
      <c r="O63" s="27"/>
      <c r="P63" s="27"/>
      <c r="Q63" s="27"/>
      <c r="R63" s="27"/>
    </row>
    <row r="64" spans="1:18">
      <c r="A64" s="33"/>
      <c r="B64" s="31"/>
      <c r="C64" s="58"/>
      <c r="D64" s="59"/>
      <c r="E64" s="33"/>
      <c r="F64" s="33"/>
      <c r="G64" s="33"/>
      <c r="H64" s="33"/>
      <c r="I64" s="33"/>
      <c r="J64" s="33"/>
      <c r="K64" s="33"/>
      <c r="L64" s="33"/>
      <c r="M64" s="33"/>
      <c r="N64" s="34"/>
      <c r="O64" s="27"/>
      <c r="P64" s="27"/>
      <c r="Q64" s="27"/>
      <c r="R64" s="27"/>
    </row>
    <row r="65" spans="1:36">
      <c r="A65" s="33"/>
      <c r="B65" s="31"/>
      <c r="C65" s="58"/>
      <c r="D65" s="59"/>
      <c r="E65" s="33"/>
      <c r="F65" s="33"/>
      <c r="G65" s="33"/>
      <c r="H65" s="33"/>
      <c r="I65" s="33"/>
      <c r="J65" s="33"/>
      <c r="K65" s="33"/>
      <c r="L65" s="33"/>
      <c r="M65" s="33"/>
      <c r="N65" s="34"/>
      <c r="O65" s="27"/>
      <c r="P65" s="27"/>
      <c r="Q65" s="27"/>
      <c r="R65" s="27"/>
    </row>
    <row r="66" spans="1:36">
      <c r="A66" s="33"/>
      <c r="B66" s="31"/>
      <c r="C66" s="58"/>
      <c r="D66" s="59"/>
      <c r="E66" s="33"/>
      <c r="F66" s="33"/>
      <c r="G66" s="33"/>
      <c r="H66" s="33"/>
      <c r="I66" s="33"/>
      <c r="J66" s="33"/>
      <c r="K66" s="33"/>
      <c r="L66" s="33"/>
      <c r="M66" s="33"/>
      <c r="N66" s="34"/>
      <c r="O66" s="27"/>
      <c r="P66" s="27"/>
      <c r="Q66" s="27"/>
      <c r="R66" s="27"/>
    </row>
    <row r="67" spans="1:36">
      <c r="A67" s="33"/>
      <c r="B67" s="31"/>
      <c r="C67" s="58"/>
      <c r="D67" s="59"/>
      <c r="E67" s="33"/>
      <c r="F67" s="33"/>
      <c r="G67" s="33"/>
      <c r="H67" s="33"/>
      <c r="I67" s="33"/>
      <c r="J67" s="33"/>
      <c r="K67" s="33"/>
      <c r="L67" s="33"/>
      <c r="M67" s="33"/>
      <c r="N67" s="34"/>
      <c r="O67" s="27"/>
      <c r="P67" s="27"/>
      <c r="Q67" s="27"/>
      <c r="R67" s="27"/>
    </row>
    <row r="68" spans="1:36">
      <c r="A68" s="33"/>
      <c r="B68" s="31"/>
      <c r="C68" s="58"/>
      <c r="D68" s="59"/>
      <c r="E68" s="33"/>
      <c r="F68" s="33"/>
      <c r="G68" s="33"/>
      <c r="H68" s="33"/>
      <c r="I68" s="33"/>
      <c r="J68" s="33"/>
      <c r="K68" s="33"/>
      <c r="L68" s="33"/>
      <c r="M68" s="33"/>
      <c r="N68" s="34"/>
      <c r="O68" s="27"/>
      <c r="P68" s="27"/>
      <c r="Q68" s="27"/>
      <c r="R68" s="27"/>
    </row>
    <row r="69" spans="1:36">
      <c r="A69" s="33"/>
      <c r="B69" s="31"/>
      <c r="C69" s="33"/>
      <c r="D69" s="33"/>
      <c r="E69" s="33"/>
      <c r="F69" s="33"/>
      <c r="G69" s="33"/>
      <c r="H69" s="33"/>
      <c r="I69" s="33"/>
      <c r="J69" s="33"/>
      <c r="K69" s="33"/>
      <c r="L69" s="33"/>
      <c r="M69" s="33"/>
      <c r="N69" s="34"/>
      <c r="O69" s="27"/>
      <c r="P69" s="27"/>
      <c r="Q69" s="27"/>
      <c r="R69" s="27"/>
    </row>
    <row r="70" spans="1:36" ht="15.75" thickBot="1">
      <c r="A70" s="33"/>
      <c r="B70" s="39"/>
      <c r="C70" s="32"/>
      <c r="D70" s="32"/>
      <c r="E70" s="32"/>
      <c r="F70" s="32"/>
      <c r="G70" s="32"/>
      <c r="H70" s="32"/>
      <c r="I70" s="32"/>
      <c r="J70" s="32"/>
      <c r="K70" s="32"/>
      <c r="L70" s="32"/>
      <c r="M70" s="32"/>
      <c r="N70" s="40"/>
      <c r="O70" s="27"/>
      <c r="P70" s="27"/>
      <c r="Q70" s="27"/>
      <c r="R70" s="27"/>
    </row>
    <row r="71" spans="1:36">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row>
    <row r="72" spans="1:36" ht="15.75" thickBot="1">
      <c r="A72" s="27"/>
      <c r="B72" s="27"/>
      <c r="C72" s="27"/>
      <c r="D72" s="27"/>
      <c r="E72" s="27"/>
      <c r="F72" s="27"/>
      <c r="G72" s="27"/>
      <c r="H72" s="27"/>
      <c r="I72" s="27"/>
      <c r="J72" s="27"/>
      <c r="K72" s="27"/>
      <c r="L72" s="27"/>
      <c r="M72" s="27"/>
      <c r="N72" s="27"/>
      <c r="O72" s="27"/>
    </row>
    <row r="73" spans="1:36" ht="15.75" thickBot="1">
      <c r="A73" s="33"/>
      <c r="B73" s="28"/>
      <c r="C73" s="29"/>
      <c r="D73" s="29"/>
      <c r="E73" s="29"/>
      <c r="F73" s="29"/>
      <c r="G73" s="29"/>
      <c r="H73" s="29"/>
      <c r="I73" s="29"/>
      <c r="J73" s="29"/>
      <c r="K73" s="29"/>
      <c r="L73" s="29"/>
      <c r="M73" s="29"/>
      <c r="N73" s="30"/>
      <c r="O73" s="27"/>
      <c r="P73" s="27"/>
      <c r="Q73" s="27"/>
      <c r="R73" s="27"/>
    </row>
    <row r="74" spans="1:36" ht="19.5" thickBot="1">
      <c r="A74" s="33"/>
      <c r="B74" s="44"/>
      <c r="C74" s="22" t="s">
        <v>118</v>
      </c>
      <c r="D74" s="48"/>
      <c r="E74" s="33"/>
      <c r="F74" s="33"/>
      <c r="G74" s="33"/>
      <c r="H74" s="33"/>
      <c r="I74" s="33"/>
      <c r="J74" s="33"/>
      <c r="K74" s="33"/>
      <c r="L74" s="33"/>
      <c r="M74" s="33"/>
      <c r="N74" s="34"/>
      <c r="O74" s="27"/>
      <c r="P74" s="27"/>
      <c r="Q74" s="27"/>
      <c r="R74" s="27"/>
    </row>
    <row r="75" spans="1:36" ht="19.5" thickBot="1">
      <c r="A75" s="33"/>
      <c r="B75" s="44"/>
      <c r="C75" s="41"/>
      <c r="D75" s="35" t="s">
        <v>74</v>
      </c>
      <c r="E75" s="33"/>
      <c r="F75" s="33"/>
      <c r="G75" s="33"/>
      <c r="H75" s="33"/>
      <c r="I75" s="33"/>
      <c r="J75" s="33"/>
      <c r="K75" s="33"/>
      <c r="L75" s="33"/>
      <c r="M75" s="33"/>
      <c r="N75" s="34"/>
      <c r="O75" s="27"/>
      <c r="P75" s="27"/>
      <c r="Q75" s="27"/>
      <c r="R75" s="27"/>
    </row>
    <row r="76" spans="1:36" ht="15.75" thickBot="1">
      <c r="A76" s="33"/>
      <c r="B76" s="44"/>
      <c r="C76" s="23" t="s">
        <v>133</v>
      </c>
      <c r="D76" s="37">
        <f>COUNTIF('Data Collection'!P2:P51,"Livestock / Dairy")</f>
        <v>0</v>
      </c>
      <c r="E76" s="33"/>
      <c r="F76" s="33"/>
      <c r="G76" s="33"/>
      <c r="H76" s="33"/>
      <c r="I76" s="33"/>
      <c r="J76" s="33"/>
      <c r="K76" s="33"/>
      <c r="L76" s="33"/>
      <c r="M76" s="33"/>
      <c r="N76" s="34"/>
      <c r="O76" s="27"/>
      <c r="P76" s="27"/>
      <c r="Q76" s="27"/>
      <c r="R76" s="27"/>
    </row>
    <row r="77" spans="1:36" ht="15.75" thickBot="1">
      <c r="A77" s="33"/>
      <c r="B77" s="44"/>
      <c r="C77" s="23" t="s">
        <v>134</v>
      </c>
      <c r="D77" s="37">
        <f>COUNTIF('Data Collection'!P2:P51,"Poultry / Eggs")</f>
        <v>0</v>
      </c>
      <c r="E77" s="33"/>
      <c r="F77" s="33"/>
      <c r="G77" s="33"/>
      <c r="H77" s="33"/>
      <c r="I77" s="33"/>
      <c r="J77" s="33"/>
      <c r="K77" s="33"/>
      <c r="L77" s="33"/>
      <c r="M77" s="33"/>
      <c r="N77" s="34"/>
      <c r="O77" s="27"/>
      <c r="P77" s="27"/>
      <c r="Q77" s="27"/>
      <c r="R77" s="27"/>
    </row>
    <row r="78" spans="1:36" ht="15.75" thickBot="1">
      <c r="A78" s="33"/>
      <c r="B78" s="44"/>
      <c r="C78" s="23" t="s">
        <v>136</v>
      </c>
      <c r="D78" s="37">
        <f>COUNTIF('Data Collection'!P2:P51,"Fruit / Vegetables (+ Horticulture)")</f>
        <v>0</v>
      </c>
      <c r="E78" s="33"/>
      <c r="F78" s="33"/>
      <c r="G78" s="33"/>
      <c r="H78" s="33"/>
      <c r="I78" s="33"/>
      <c r="J78" s="33"/>
      <c r="K78" s="33"/>
      <c r="L78" s="33"/>
      <c r="M78" s="33"/>
      <c r="N78" s="34"/>
      <c r="O78" s="27"/>
      <c r="P78" s="27"/>
      <c r="Q78" s="27"/>
      <c r="R78" s="27"/>
    </row>
    <row r="79" spans="1:36" ht="15.75" thickBot="1">
      <c r="A79" s="33"/>
      <c r="B79" s="44"/>
      <c r="C79" s="23" t="s">
        <v>114</v>
      </c>
      <c r="D79" s="37">
        <f>COUNTIF('Data Collection'!P2:P51,"Arable")</f>
        <v>0</v>
      </c>
      <c r="E79" s="33"/>
      <c r="F79" s="33"/>
      <c r="G79" s="33"/>
      <c r="H79" s="33"/>
      <c r="I79" s="33"/>
      <c r="J79" s="33"/>
      <c r="K79" s="33"/>
      <c r="L79" s="33"/>
      <c r="M79" s="33"/>
      <c r="N79" s="34"/>
      <c r="O79" s="27"/>
      <c r="P79" s="27"/>
      <c r="Q79" s="27"/>
      <c r="R79" s="27"/>
    </row>
    <row r="80" spans="1:36" ht="15.75" thickBot="1">
      <c r="A80" s="33"/>
      <c r="B80" s="44"/>
      <c r="C80" s="23" t="s">
        <v>115</v>
      </c>
      <c r="D80" s="37">
        <f>COUNTIF('Data Collection'!P2:P51,"Mixed")</f>
        <v>0</v>
      </c>
      <c r="E80" s="33"/>
      <c r="F80" s="33"/>
      <c r="G80" s="33"/>
      <c r="H80" s="33"/>
      <c r="I80" s="33"/>
      <c r="J80" s="33"/>
      <c r="K80" s="33"/>
      <c r="L80" s="33"/>
      <c r="M80" s="33"/>
      <c r="N80" s="34"/>
      <c r="O80" s="27"/>
      <c r="P80" s="27"/>
      <c r="Q80" s="27"/>
      <c r="R80" s="27"/>
    </row>
    <row r="81" spans="1:36" ht="15.75" thickBot="1">
      <c r="A81" s="33"/>
      <c r="B81" s="44"/>
      <c r="C81" s="23" t="s">
        <v>116</v>
      </c>
      <c r="D81" s="37">
        <f>COUNTIF('Data Collection'!P2:P51,"Fishery")</f>
        <v>0</v>
      </c>
      <c r="E81" s="33"/>
      <c r="F81" s="33"/>
      <c r="G81" s="33"/>
      <c r="H81" s="33"/>
      <c r="I81" s="33"/>
      <c r="J81" s="33"/>
      <c r="K81" s="33"/>
      <c r="L81" s="33"/>
      <c r="M81" s="33"/>
      <c r="N81" s="34"/>
      <c r="O81" s="27"/>
      <c r="P81" s="27"/>
      <c r="Q81" s="27"/>
      <c r="R81" s="27"/>
    </row>
    <row r="82" spans="1:36" ht="15.75" thickBot="1">
      <c r="A82" s="33"/>
      <c r="B82" s="44"/>
      <c r="C82" s="23" t="s">
        <v>44</v>
      </c>
      <c r="D82" s="37">
        <f>COUNTIF('Data Collection'!P2:P51,"Other")</f>
        <v>0</v>
      </c>
      <c r="E82" s="33"/>
      <c r="F82" s="33"/>
      <c r="G82" s="33"/>
      <c r="H82" s="33"/>
      <c r="I82" s="33"/>
      <c r="J82" s="33"/>
      <c r="K82" s="33"/>
      <c r="L82" s="33"/>
      <c r="M82" s="33"/>
      <c r="N82" s="34"/>
      <c r="O82" s="27"/>
      <c r="P82" s="27"/>
      <c r="Q82" s="27"/>
      <c r="R82" s="27"/>
    </row>
    <row r="83" spans="1:36" ht="15.75" thickBot="1">
      <c r="A83" s="33"/>
      <c r="B83" s="44"/>
      <c r="C83" s="33"/>
      <c r="D83" s="38"/>
      <c r="E83" s="33"/>
      <c r="F83" s="33"/>
      <c r="G83" s="33"/>
      <c r="H83" s="33"/>
      <c r="I83" s="33"/>
      <c r="J83" s="33"/>
      <c r="K83" s="33"/>
      <c r="L83" s="33"/>
      <c r="M83" s="33"/>
      <c r="N83" s="34"/>
      <c r="O83" s="27"/>
      <c r="P83" s="27"/>
      <c r="Q83" s="27"/>
      <c r="R83" s="27"/>
    </row>
    <row r="84" spans="1:36" ht="15.75" thickBot="1">
      <c r="A84" s="33"/>
      <c r="B84" s="44"/>
      <c r="C84" s="43" t="s">
        <v>80</v>
      </c>
      <c r="D84" s="37">
        <f>SUM(D76:D82)</f>
        <v>0</v>
      </c>
      <c r="E84" s="33"/>
      <c r="F84" s="33"/>
      <c r="G84" s="33"/>
      <c r="H84" s="33"/>
      <c r="I84" s="33"/>
      <c r="J84" s="33"/>
      <c r="K84" s="33"/>
      <c r="L84" s="33"/>
      <c r="M84" s="33"/>
      <c r="N84" s="34"/>
      <c r="O84" s="27"/>
      <c r="P84" s="27"/>
      <c r="Q84" s="27"/>
      <c r="R84" s="27"/>
    </row>
    <row r="85" spans="1:36">
      <c r="A85" s="33"/>
      <c r="B85" s="31"/>
      <c r="C85" s="62"/>
      <c r="D85" s="59"/>
      <c r="E85" s="33"/>
      <c r="F85" s="33"/>
      <c r="G85" s="33"/>
      <c r="H85" s="33"/>
      <c r="I85" s="33"/>
      <c r="J85" s="33"/>
      <c r="K85" s="33"/>
      <c r="L85" s="33"/>
      <c r="M85" s="33"/>
      <c r="N85" s="34"/>
      <c r="O85" s="27"/>
      <c r="P85" s="27"/>
      <c r="Q85" s="27"/>
      <c r="R85" s="27"/>
    </row>
    <row r="86" spans="1:36">
      <c r="A86" s="33"/>
      <c r="B86" s="31"/>
      <c r="C86" s="58"/>
      <c r="D86" s="59"/>
      <c r="E86" s="33"/>
      <c r="F86" s="33"/>
      <c r="G86" s="33"/>
      <c r="H86" s="33"/>
      <c r="I86" s="33"/>
      <c r="J86" s="33"/>
      <c r="K86" s="33"/>
      <c r="L86" s="33"/>
      <c r="M86" s="33"/>
      <c r="N86" s="34"/>
      <c r="O86" s="27"/>
      <c r="P86" s="27"/>
      <c r="Q86" s="27"/>
      <c r="R86" s="27"/>
    </row>
    <row r="87" spans="1:36">
      <c r="A87" s="33"/>
      <c r="B87" s="31"/>
      <c r="C87" s="58"/>
      <c r="D87" s="59"/>
      <c r="E87" s="33"/>
      <c r="F87" s="33"/>
      <c r="G87" s="33"/>
      <c r="H87" s="33"/>
      <c r="I87" s="33"/>
      <c r="J87" s="33"/>
      <c r="K87" s="33"/>
      <c r="L87" s="33"/>
      <c r="M87" s="33"/>
      <c r="N87" s="34"/>
      <c r="O87" s="27"/>
      <c r="P87" s="27"/>
      <c r="Q87" s="27"/>
      <c r="R87" s="27"/>
    </row>
    <row r="88" spans="1:36">
      <c r="A88" s="33"/>
      <c r="B88" s="31"/>
      <c r="C88" s="58"/>
      <c r="D88" s="59"/>
      <c r="E88" s="33"/>
      <c r="F88" s="33"/>
      <c r="G88" s="33"/>
      <c r="H88" s="33"/>
      <c r="I88" s="33"/>
      <c r="J88" s="33"/>
      <c r="K88" s="33"/>
      <c r="L88" s="33"/>
      <c r="M88" s="33"/>
      <c r="N88" s="34"/>
      <c r="O88" s="27"/>
      <c r="P88" s="27"/>
      <c r="Q88" s="27"/>
      <c r="R88" s="27"/>
    </row>
    <row r="89" spans="1:36">
      <c r="A89" s="33"/>
      <c r="B89" s="31"/>
      <c r="C89" s="58"/>
      <c r="D89" s="59"/>
      <c r="E89" s="33"/>
      <c r="F89" s="33"/>
      <c r="G89" s="33"/>
      <c r="H89" s="33"/>
      <c r="I89" s="33"/>
      <c r="J89" s="33"/>
      <c r="K89" s="33"/>
      <c r="L89" s="33"/>
      <c r="M89" s="33"/>
      <c r="N89" s="34"/>
      <c r="O89" s="27"/>
      <c r="P89" s="27"/>
      <c r="Q89" s="27"/>
      <c r="R89" s="27"/>
    </row>
    <row r="90" spans="1:36">
      <c r="A90" s="33"/>
      <c r="B90" s="31"/>
      <c r="C90" s="58"/>
      <c r="D90" s="59"/>
      <c r="E90" s="33"/>
      <c r="F90" s="33"/>
      <c r="G90" s="33"/>
      <c r="H90" s="33"/>
      <c r="I90" s="33"/>
      <c r="J90" s="33"/>
      <c r="K90" s="33"/>
      <c r="L90" s="33"/>
      <c r="M90" s="33"/>
      <c r="N90" s="34"/>
      <c r="O90" s="27"/>
      <c r="P90" s="27"/>
      <c r="Q90" s="27"/>
      <c r="R90" s="27"/>
    </row>
    <row r="91" spans="1:36">
      <c r="A91" s="33"/>
      <c r="B91" s="31"/>
      <c r="C91" s="58"/>
      <c r="D91" s="59"/>
      <c r="E91" s="33"/>
      <c r="F91" s="33"/>
      <c r="G91" s="33"/>
      <c r="H91" s="33"/>
      <c r="I91" s="33"/>
      <c r="J91" s="33"/>
      <c r="K91" s="33"/>
      <c r="L91" s="33"/>
      <c r="M91" s="33"/>
      <c r="N91" s="34"/>
      <c r="O91" s="27"/>
      <c r="P91" s="27"/>
      <c r="Q91" s="27"/>
      <c r="R91" s="27"/>
    </row>
    <row r="92" spans="1:36">
      <c r="A92" s="33"/>
      <c r="B92" s="31"/>
      <c r="C92" s="33"/>
      <c r="D92" s="33"/>
      <c r="E92" s="33"/>
      <c r="F92" s="33"/>
      <c r="G92" s="33"/>
      <c r="H92" s="33"/>
      <c r="I92" s="33"/>
      <c r="J92" s="33"/>
      <c r="K92" s="33"/>
      <c r="L92" s="33"/>
      <c r="M92" s="33"/>
      <c r="N92" s="34"/>
      <c r="O92" s="27"/>
      <c r="P92" s="27"/>
      <c r="Q92" s="27"/>
      <c r="R92" s="27"/>
    </row>
    <row r="93" spans="1:36" ht="15.75" thickBot="1">
      <c r="A93" s="33"/>
      <c r="B93" s="39"/>
      <c r="C93" s="32"/>
      <c r="D93" s="32"/>
      <c r="E93" s="32"/>
      <c r="F93" s="32"/>
      <c r="G93" s="32"/>
      <c r="H93" s="32"/>
      <c r="I93" s="32"/>
      <c r="J93" s="32"/>
      <c r="K93" s="32"/>
      <c r="L93" s="32"/>
      <c r="M93" s="32"/>
      <c r="N93" s="40"/>
      <c r="O93" s="27"/>
      <c r="P93" s="27"/>
      <c r="Q93" s="27"/>
      <c r="R93" s="27"/>
    </row>
    <row r="94" spans="1:36">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row>
    <row r="95" spans="1:36">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row>
    <row r="96" spans="1:36" ht="15.75" thickBot="1">
      <c r="A96" s="27"/>
      <c r="B96" s="27"/>
      <c r="C96" s="27"/>
      <c r="D96" s="27"/>
      <c r="E96" s="27"/>
      <c r="F96" s="27"/>
      <c r="G96" s="27"/>
      <c r="H96" s="27"/>
      <c r="I96" s="27"/>
      <c r="J96" s="27"/>
      <c r="K96" s="27"/>
      <c r="L96" s="27"/>
      <c r="M96" s="27"/>
      <c r="N96" s="27"/>
      <c r="O96" s="27"/>
    </row>
    <row r="97" spans="1:18" ht="15.75" thickBot="1">
      <c r="A97" s="33"/>
      <c r="B97" s="28"/>
      <c r="C97" s="29"/>
      <c r="D97" s="29"/>
      <c r="E97" s="29"/>
      <c r="F97" s="29"/>
      <c r="G97" s="29"/>
      <c r="H97" s="29"/>
      <c r="I97" s="29"/>
      <c r="J97" s="29"/>
      <c r="K97" s="29"/>
      <c r="L97" s="29"/>
      <c r="M97" s="29"/>
      <c r="N97" s="30"/>
      <c r="O97" s="27"/>
      <c r="P97" s="27"/>
      <c r="Q97" s="27"/>
      <c r="R97" s="27"/>
    </row>
    <row r="98" spans="1:18" ht="19.5" thickBot="1">
      <c r="A98" s="33"/>
      <c r="B98" s="44"/>
      <c r="C98" s="22" t="s">
        <v>104</v>
      </c>
      <c r="D98" s="48"/>
      <c r="E98" s="33"/>
      <c r="F98" s="33"/>
      <c r="G98" s="33"/>
      <c r="H98" s="33"/>
      <c r="I98" s="33"/>
      <c r="J98" s="33"/>
      <c r="K98" s="33"/>
      <c r="L98" s="33"/>
      <c r="M98" s="33"/>
      <c r="N98" s="34"/>
      <c r="O98" s="27"/>
      <c r="P98" s="27"/>
      <c r="Q98" s="27"/>
      <c r="R98" s="27"/>
    </row>
    <row r="99" spans="1:18" ht="19.5" thickBot="1">
      <c r="A99" s="33"/>
      <c r="B99" s="44"/>
      <c r="C99" s="41"/>
      <c r="D99" s="35" t="s">
        <v>74</v>
      </c>
      <c r="E99" s="33"/>
      <c r="F99" s="33"/>
      <c r="G99" s="33"/>
      <c r="H99" s="33"/>
      <c r="I99" s="33"/>
      <c r="J99" s="33"/>
      <c r="K99" s="33"/>
      <c r="L99" s="33"/>
      <c r="M99" s="33"/>
      <c r="N99" s="34"/>
      <c r="O99" s="27"/>
      <c r="P99" s="27"/>
      <c r="Q99" s="27"/>
      <c r="R99" s="27"/>
    </row>
    <row r="100" spans="1:18" ht="15.75" thickBot="1">
      <c r="A100" s="33"/>
      <c r="B100" s="44"/>
      <c r="C100" s="23" t="s">
        <v>137</v>
      </c>
      <c r="D100" s="37">
        <f>COUNTIF('Data Collection'!Q2:Q51,"Meat  / Cooked meat / Fish")</f>
        <v>0</v>
      </c>
      <c r="E100" s="33"/>
      <c r="F100" s="33"/>
      <c r="G100" s="33"/>
      <c r="H100" s="33"/>
      <c r="I100" s="33"/>
      <c r="J100" s="33"/>
      <c r="K100" s="33"/>
      <c r="L100" s="33"/>
      <c r="M100" s="33"/>
      <c r="N100" s="34"/>
      <c r="O100" s="27"/>
      <c r="P100" s="27"/>
      <c r="Q100" s="27"/>
      <c r="R100" s="27"/>
    </row>
    <row r="101" spans="1:18" ht="15.75" thickBot="1">
      <c r="A101" s="33"/>
      <c r="B101" s="44"/>
      <c r="C101" s="23" t="s">
        <v>142</v>
      </c>
      <c r="D101" s="37">
        <f>COUNTIF('Data Collection'!Q2:Q51,"Milk / Dairy")</f>
        <v>0</v>
      </c>
      <c r="E101" s="33"/>
      <c r="F101" s="33"/>
      <c r="G101" s="33"/>
      <c r="H101" s="33"/>
      <c r="I101" s="33"/>
      <c r="J101" s="33"/>
      <c r="K101" s="33"/>
      <c r="L101" s="33"/>
      <c r="M101" s="33"/>
      <c r="N101" s="34"/>
      <c r="O101" s="27"/>
      <c r="P101" s="27"/>
      <c r="Q101" s="27"/>
      <c r="R101" s="27"/>
    </row>
    <row r="102" spans="1:18" ht="15.75" thickBot="1">
      <c r="A102" s="33"/>
      <c r="B102" s="44"/>
      <c r="C102" s="23" t="s">
        <v>141</v>
      </c>
      <c r="D102" s="37">
        <f>COUNTIF('Data Collection'!Q2:Q51,"Eggs")</f>
        <v>0</v>
      </c>
      <c r="E102" s="33"/>
      <c r="F102" s="33"/>
      <c r="G102" s="33"/>
      <c r="H102" s="33"/>
      <c r="I102" s="33"/>
      <c r="J102" s="33"/>
      <c r="K102" s="33"/>
      <c r="L102" s="33"/>
      <c r="M102" s="33"/>
      <c r="N102" s="34"/>
      <c r="O102" s="27"/>
      <c r="P102" s="27"/>
      <c r="Q102" s="27"/>
      <c r="R102" s="27"/>
    </row>
    <row r="103" spans="1:18" ht="15.75" thickBot="1">
      <c r="A103" s="33"/>
      <c r="B103" s="44"/>
      <c r="C103" s="23" t="s">
        <v>138</v>
      </c>
      <c r="D103" s="37">
        <f>COUNTIF('Data Collection'!Q2:Q51,"Processed / Packaged fruit + veg.")</f>
        <v>0</v>
      </c>
      <c r="E103" s="33"/>
      <c r="F103" s="33"/>
      <c r="G103" s="33"/>
      <c r="H103" s="33"/>
      <c r="I103" s="33"/>
      <c r="J103" s="33"/>
      <c r="K103" s="33"/>
      <c r="L103" s="33"/>
      <c r="M103" s="33"/>
      <c r="N103" s="34"/>
      <c r="O103" s="27"/>
      <c r="P103" s="27"/>
      <c r="Q103" s="27"/>
      <c r="R103" s="27"/>
    </row>
    <row r="104" spans="1:18" ht="15.75" thickBot="1">
      <c r="A104" s="33"/>
      <c r="B104" s="44"/>
      <c r="C104" s="23" t="s">
        <v>139</v>
      </c>
      <c r="D104" s="37">
        <f>COUNTIF('Data Collection'!Q2:Q51,"Drinks / Juices / Preserves")</f>
        <v>0</v>
      </c>
      <c r="E104" s="33"/>
      <c r="F104" s="33"/>
      <c r="G104" s="33"/>
      <c r="H104" s="33"/>
      <c r="I104" s="33"/>
      <c r="J104" s="33"/>
      <c r="K104" s="33"/>
      <c r="L104" s="33"/>
      <c r="M104" s="33"/>
      <c r="N104" s="34"/>
      <c r="O104" s="27"/>
      <c r="P104" s="27"/>
      <c r="Q104" s="27"/>
      <c r="R104" s="27"/>
    </row>
    <row r="105" spans="1:18" ht="15.75" thickBot="1">
      <c r="A105" s="33"/>
      <c r="B105" s="44"/>
      <c r="C105" s="23" t="s">
        <v>140</v>
      </c>
      <c r="D105" s="37">
        <f>COUNTIF('Data Collection'!Q2:Q51,"Flour / Bread / Baked goods")</f>
        <v>0</v>
      </c>
      <c r="E105" s="33"/>
      <c r="F105" s="33"/>
      <c r="G105" s="33"/>
      <c r="H105" s="33"/>
      <c r="I105" s="33"/>
      <c r="J105" s="33"/>
      <c r="K105" s="33"/>
      <c r="L105" s="33"/>
      <c r="M105" s="33"/>
      <c r="N105" s="34"/>
      <c r="O105" s="27"/>
      <c r="P105" s="27"/>
      <c r="Q105" s="27"/>
      <c r="R105" s="27"/>
    </row>
    <row r="106" spans="1:18" ht="15.75" thickBot="1">
      <c r="A106" s="33"/>
      <c r="B106" s="44"/>
      <c r="C106" s="23" t="s">
        <v>44</v>
      </c>
      <c r="D106" s="37">
        <f>COUNTIF('Data Collection'!Q2:Q51,"Other")</f>
        <v>0</v>
      </c>
      <c r="E106" s="33"/>
      <c r="F106" s="33"/>
      <c r="G106" s="33"/>
      <c r="H106" s="33"/>
      <c r="I106" s="33"/>
      <c r="J106" s="33"/>
      <c r="K106" s="33"/>
      <c r="L106" s="33"/>
      <c r="M106" s="33"/>
      <c r="N106" s="34"/>
      <c r="O106" s="27"/>
      <c r="P106" s="27"/>
      <c r="Q106" s="27"/>
      <c r="R106" s="27"/>
    </row>
    <row r="107" spans="1:18" ht="15.75" thickBot="1">
      <c r="A107" s="33"/>
      <c r="B107" s="44"/>
      <c r="C107" s="33"/>
      <c r="D107" s="38"/>
      <c r="E107" s="33"/>
      <c r="F107" s="33"/>
      <c r="G107" s="33"/>
      <c r="H107" s="33"/>
      <c r="I107" s="33"/>
      <c r="J107" s="33"/>
      <c r="K107" s="33"/>
      <c r="L107" s="33"/>
      <c r="M107" s="33"/>
      <c r="N107" s="34"/>
      <c r="O107" s="27"/>
      <c r="P107" s="27"/>
      <c r="Q107" s="27"/>
      <c r="R107" s="27"/>
    </row>
    <row r="108" spans="1:18" ht="15.75" thickBot="1">
      <c r="A108" s="33"/>
      <c r="B108" s="44"/>
      <c r="C108" s="43" t="s">
        <v>80</v>
      </c>
      <c r="D108" s="37">
        <f>SUM(D100:D106)</f>
        <v>0</v>
      </c>
      <c r="E108" s="33"/>
      <c r="F108" s="33"/>
      <c r="G108" s="33"/>
      <c r="H108" s="33"/>
      <c r="I108" s="33"/>
      <c r="J108" s="33"/>
      <c r="K108" s="33"/>
      <c r="L108" s="33"/>
      <c r="M108" s="33"/>
      <c r="N108" s="34"/>
      <c r="O108" s="27"/>
      <c r="P108" s="27"/>
      <c r="Q108" s="27"/>
      <c r="R108" s="27"/>
    </row>
    <row r="109" spans="1:18">
      <c r="A109" s="33"/>
      <c r="B109" s="31"/>
      <c r="C109" s="62"/>
      <c r="D109" s="59"/>
      <c r="E109" s="33"/>
      <c r="F109" s="33"/>
      <c r="G109" s="33"/>
      <c r="H109" s="33"/>
      <c r="I109" s="33"/>
      <c r="J109" s="33"/>
      <c r="K109" s="33"/>
      <c r="L109" s="33"/>
      <c r="M109" s="33"/>
      <c r="N109" s="34"/>
      <c r="O109" s="27"/>
      <c r="P109" s="27"/>
      <c r="Q109" s="27"/>
      <c r="R109" s="27"/>
    </row>
    <row r="110" spans="1:18">
      <c r="A110" s="33"/>
      <c r="B110" s="31"/>
      <c r="C110" s="58"/>
      <c r="D110" s="59"/>
      <c r="E110" s="33"/>
      <c r="F110" s="33"/>
      <c r="G110" s="33"/>
      <c r="H110" s="33"/>
      <c r="I110" s="33"/>
      <c r="J110" s="33"/>
      <c r="K110" s="33"/>
      <c r="L110" s="33"/>
      <c r="M110" s="33"/>
      <c r="N110" s="34"/>
      <c r="O110" s="27"/>
      <c r="P110" s="27"/>
      <c r="Q110" s="27"/>
      <c r="R110" s="27"/>
    </row>
    <row r="111" spans="1:18">
      <c r="A111" s="33"/>
      <c r="B111" s="31"/>
      <c r="C111" s="58"/>
      <c r="D111" s="59"/>
      <c r="E111" s="33"/>
      <c r="F111" s="33"/>
      <c r="G111" s="33"/>
      <c r="H111" s="33"/>
      <c r="I111" s="33"/>
      <c r="J111" s="33"/>
      <c r="K111" s="33"/>
      <c r="L111" s="33"/>
      <c r="M111" s="33"/>
      <c r="N111" s="34"/>
      <c r="O111" s="27"/>
      <c r="P111" s="27"/>
      <c r="Q111" s="27"/>
      <c r="R111" s="27"/>
    </row>
    <row r="112" spans="1:18">
      <c r="A112" s="33"/>
      <c r="B112" s="31"/>
      <c r="C112" s="58"/>
      <c r="D112" s="59"/>
      <c r="E112" s="33"/>
      <c r="F112" s="33"/>
      <c r="G112" s="33"/>
      <c r="H112" s="33"/>
      <c r="I112" s="33"/>
      <c r="J112" s="33"/>
      <c r="K112" s="33"/>
      <c r="L112" s="33"/>
      <c r="M112" s="33"/>
      <c r="N112" s="34"/>
      <c r="O112" s="27"/>
      <c r="P112" s="27"/>
      <c r="Q112" s="27"/>
      <c r="R112" s="27"/>
    </row>
    <row r="113" spans="1:36">
      <c r="A113" s="33"/>
      <c r="B113" s="31"/>
      <c r="C113" s="58"/>
      <c r="D113" s="59"/>
      <c r="E113" s="33"/>
      <c r="F113" s="33"/>
      <c r="G113" s="33"/>
      <c r="H113" s="33"/>
      <c r="I113" s="33"/>
      <c r="J113" s="33"/>
      <c r="K113" s="33"/>
      <c r="L113" s="33"/>
      <c r="M113" s="33"/>
      <c r="N113" s="34"/>
      <c r="O113" s="27"/>
      <c r="P113" s="27"/>
      <c r="Q113" s="27"/>
      <c r="R113" s="27"/>
    </row>
    <row r="114" spans="1:36">
      <c r="A114" s="33"/>
      <c r="B114" s="31"/>
      <c r="C114" s="58"/>
      <c r="D114" s="59"/>
      <c r="E114" s="33"/>
      <c r="F114" s="33"/>
      <c r="G114" s="33"/>
      <c r="H114" s="33"/>
      <c r="I114" s="33"/>
      <c r="J114" s="33"/>
      <c r="K114" s="33"/>
      <c r="L114" s="33"/>
      <c r="M114" s="33"/>
      <c r="N114" s="34"/>
      <c r="O114" s="27"/>
      <c r="P114" s="27"/>
      <c r="Q114" s="27"/>
      <c r="R114" s="27"/>
    </row>
    <row r="115" spans="1:36">
      <c r="A115" s="33"/>
      <c r="B115" s="31"/>
      <c r="C115" s="58"/>
      <c r="D115" s="59"/>
      <c r="E115" s="33"/>
      <c r="F115" s="33"/>
      <c r="G115" s="33"/>
      <c r="H115" s="33"/>
      <c r="I115" s="33"/>
      <c r="J115" s="33"/>
      <c r="K115" s="33"/>
      <c r="L115" s="33"/>
      <c r="M115" s="33"/>
      <c r="N115" s="34"/>
      <c r="O115" s="27"/>
      <c r="P115" s="27"/>
      <c r="Q115" s="27"/>
      <c r="R115" s="27"/>
    </row>
    <row r="116" spans="1:36">
      <c r="A116" s="33"/>
      <c r="B116" s="31"/>
      <c r="C116" s="33"/>
      <c r="D116" s="33"/>
      <c r="E116" s="33"/>
      <c r="F116" s="33"/>
      <c r="G116" s="33"/>
      <c r="H116" s="33"/>
      <c r="I116" s="33"/>
      <c r="J116" s="33"/>
      <c r="K116" s="33"/>
      <c r="L116" s="33"/>
      <c r="M116" s="33"/>
      <c r="N116" s="34"/>
      <c r="O116" s="27"/>
      <c r="P116" s="27"/>
      <c r="Q116" s="27"/>
      <c r="R116" s="27"/>
    </row>
    <row r="117" spans="1:36" ht="15.75" thickBot="1">
      <c r="A117" s="33"/>
      <c r="B117" s="39"/>
      <c r="C117" s="32"/>
      <c r="D117" s="32"/>
      <c r="E117" s="32"/>
      <c r="F117" s="32"/>
      <c r="G117" s="32"/>
      <c r="H117" s="32"/>
      <c r="I117" s="32"/>
      <c r="J117" s="32"/>
      <c r="K117" s="32"/>
      <c r="L117" s="32"/>
      <c r="M117" s="32"/>
      <c r="N117" s="40"/>
      <c r="O117" s="27"/>
      <c r="P117" s="27"/>
      <c r="Q117" s="27"/>
      <c r="R117" s="27"/>
    </row>
    <row r="118" spans="1:36">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row>
    <row r="119" spans="1:36">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row>
    <row r="120" spans="1:36">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row>
    <row r="121" spans="1:36" ht="15.75" thickBot="1">
      <c r="A121" s="27"/>
      <c r="B121" s="27"/>
      <c r="C121" s="27"/>
      <c r="D121" s="27"/>
      <c r="E121" s="27"/>
      <c r="F121" s="27"/>
      <c r="G121" s="27"/>
      <c r="H121" s="27"/>
      <c r="I121" s="33"/>
      <c r="J121" s="33"/>
      <c r="K121" s="33"/>
      <c r="L121" s="33"/>
      <c r="M121" s="33"/>
      <c r="N121" s="33"/>
      <c r="O121" s="33"/>
      <c r="P121" s="27"/>
      <c r="Q121" s="27"/>
      <c r="R121" s="27"/>
      <c r="S121" s="27"/>
      <c r="T121" s="27"/>
      <c r="U121" s="27"/>
      <c r="V121" s="27"/>
      <c r="W121" s="27"/>
      <c r="X121" s="27"/>
      <c r="Y121" s="27"/>
      <c r="Z121" s="27"/>
      <c r="AA121" s="27"/>
      <c r="AB121" s="27"/>
      <c r="AC121" s="27"/>
      <c r="AD121" s="27"/>
      <c r="AE121" s="27"/>
      <c r="AF121" s="27"/>
      <c r="AG121" s="27"/>
      <c r="AH121" s="27"/>
      <c r="AI121" s="27"/>
      <c r="AJ121" s="27"/>
    </row>
    <row r="122" spans="1:36" ht="15.75" thickBot="1">
      <c r="A122" s="27"/>
      <c r="B122" s="28"/>
      <c r="C122" s="29"/>
      <c r="D122" s="29"/>
      <c r="E122" s="29"/>
      <c r="F122" s="29"/>
      <c r="G122" s="29"/>
      <c r="H122" s="30"/>
      <c r="I122" s="33"/>
      <c r="J122" s="33"/>
      <c r="K122" s="33"/>
      <c r="L122" s="33"/>
      <c r="M122" s="33"/>
      <c r="N122" s="33"/>
      <c r="O122" s="33"/>
      <c r="P122" s="27"/>
      <c r="Q122" s="27"/>
      <c r="R122" s="27"/>
      <c r="S122" s="27"/>
      <c r="T122" s="27"/>
      <c r="U122" s="27"/>
      <c r="V122" s="27"/>
      <c r="W122" s="27"/>
      <c r="X122" s="27"/>
      <c r="Y122" s="27"/>
      <c r="Z122" s="27"/>
      <c r="AA122" s="27"/>
      <c r="AB122" s="27"/>
      <c r="AC122" s="27"/>
      <c r="AD122" s="27"/>
      <c r="AE122" s="27"/>
      <c r="AF122" s="27"/>
      <c r="AG122" s="27"/>
      <c r="AH122" s="27"/>
      <c r="AI122" s="27"/>
      <c r="AJ122" s="27"/>
    </row>
    <row r="123" spans="1:36" ht="19.5" thickBot="1">
      <c r="A123" s="27"/>
      <c r="B123" s="44"/>
      <c r="C123" s="22" t="s">
        <v>75</v>
      </c>
      <c r="D123" s="48"/>
      <c r="E123" s="33"/>
      <c r="F123" s="33"/>
      <c r="G123" s="33"/>
      <c r="H123" s="34"/>
      <c r="I123" s="33"/>
      <c r="J123" s="33"/>
      <c r="K123" s="33"/>
      <c r="L123" s="33"/>
      <c r="M123" s="33"/>
      <c r="N123" s="33"/>
      <c r="O123" s="33"/>
      <c r="P123" s="27"/>
      <c r="Q123" s="27"/>
      <c r="R123" s="27"/>
      <c r="S123" s="27"/>
      <c r="T123" s="27"/>
      <c r="U123" s="27"/>
      <c r="V123" s="27"/>
      <c r="W123" s="27"/>
      <c r="X123" s="27"/>
      <c r="Y123" s="27"/>
      <c r="Z123" s="27"/>
      <c r="AA123" s="27"/>
      <c r="AB123" s="27"/>
      <c r="AC123" s="27"/>
      <c r="AD123" s="27"/>
      <c r="AE123" s="27"/>
      <c r="AF123" s="27"/>
      <c r="AG123" s="27"/>
      <c r="AH123" s="27"/>
      <c r="AI123" s="27"/>
      <c r="AJ123" s="27"/>
    </row>
    <row r="124" spans="1:36" ht="19.5" thickBot="1">
      <c r="A124" s="27"/>
      <c r="B124" s="31"/>
      <c r="C124" s="56"/>
      <c r="D124" s="32"/>
      <c r="E124" s="33"/>
      <c r="F124" s="32"/>
      <c r="G124" s="32"/>
      <c r="H124" s="34"/>
      <c r="I124" s="33"/>
      <c r="J124" s="33"/>
      <c r="K124" s="33"/>
      <c r="L124" s="33"/>
      <c r="M124" s="33"/>
      <c r="N124" s="33"/>
      <c r="O124" s="33"/>
      <c r="P124" s="27"/>
      <c r="Q124" s="27"/>
      <c r="R124" s="27"/>
      <c r="S124" s="27"/>
      <c r="T124" s="27"/>
      <c r="U124" s="27"/>
      <c r="V124" s="27"/>
      <c r="W124" s="27"/>
      <c r="X124" s="27"/>
      <c r="Y124" s="27"/>
      <c r="Z124" s="27"/>
      <c r="AA124" s="27"/>
      <c r="AB124" s="27"/>
      <c r="AC124" s="27"/>
      <c r="AD124" s="27"/>
      <c r="AE124" s="27"/>
      <c r="AF124" s="27"/>
      <c r="AG124" s="27"/>
      <c r="AH124" s="27"/>
      <c r="AI124" s="27"/>
      <c r="AJ124" s="27"/>
    </row>
    <row r="125" spans="1:36" ht="19.5" thickBot="1">
      <c r="A125" s="27"/>
      <c r="B125" s="44"/>
      <c r="C125" s="86" t="s">
        <v>98</v>
      </c>
      <c r="D125" s="87"/>
      <c r="E125" s="34"/>
      <c r="F125" s="88" t="s">
        <v>51</v>
      </c>
      <c r="G125" s="89"/>
      <c r="H125" s="34"/>
      <c r="I125" s="33"/>
      <c r="J125" s="33"/>
      <c r="K125" s="33"/>
      <c r="L125" s="33"/>
      <c r="M125" s="33"/>
      <c r="N125" s="33"/>
      <c r="O125" s="33"/>
      <c r="P125" s="27"/>
      <c r="Q125" s="27"/>
      <c r="R125" s="27"/>
      <c r="S125" s="27"/>
      <c r="T125" s="27"/>
      <c r="U125" s="27"/>
      <c r="V125" s="27"/>
      <c r="W125" s="27"/>
      <c r="X125" s="27"/>
      <c r="Y125" s="27"/>
      <c r="Z125" s="27"/>
      <c r="AA125" s="27"/>
      <c r="AB125" s="27"/>
      <c r="AC125" s="27"/>
      <c r="AD125" s="27"/>
      <c r="AE125" s="27"/>
      <c r="AF125" s="27"/>
      <c r="AG125" s="27"/>
      <c r="AH125" s="27"/>
      <c r="AI125" s="27"/>
      <c r="AJ125" s="27"/>
    </row>
    <row r="126" spans="1:36" ht="19.5" thickBot="1">
      <c r="A126" s="27"/>
      <c r="B126" s="44"/>
      <c r="C126" s="41"/>
      <c r="D126" s="35" t="s">
        <v>74</v>
      </c>
      <c r="E126" s="34"/>
      <c r="F126" s="41"/>
      <c r="G126" s="47" t="s">
        <v>74</v>
      </c>
      <c r="H126" s="34"/>
      <c r="I126" s="33"/>
      <c r="J126" s="33"/>
      <c r="K126" s="33"/>
      <c r="L126" s="33"/>
      <c r="M126" s="33"/>
      <c r="N126" s="33"/>
      <c r="O126" s="33"/>
      <c r="P126" s="27"/>
      <c r="Q126" s="27"/>
      <c r="R126" s="27"/>
      <c r="S126" s="27"/>
      <c r="T126" s="27"/>
      <c r="U126" s="27"/>
      <c r="V126" s="27"/>
      <c r="W126" s="27"/>
      <c r="X126" s="27"/>
      <c r="Y126" s="27"/>
      <c r="Z126" s="27"/>
      <c r="AA126" s="27"/>
      <c r="AB126" s="27"/>
      <c r="AC126" s="27"/>
      <c r="AD126" s="27"/>
      <c r="AE126" s="27"/>
      <c r="AF126" s="27"/>
      <c r="AG126" s="27"/>
      <c r="AH126" s="27"/>
      <c r="AI126" s="27"/>
      <c r="AJ126" s="27"/>
    </row>
    <row r="127" spans="1:36" ht="15.75" thickBot="1">
      <c r="A127" s="27"/>
      <c r="B127" s="44"/>
      <c r="C127" s="23" t="s">
        <v>46</v>
      </c>
      <c r="D127" s="37">
        <f>COUNTIF('Data Collection'!S2:S51,"Ltd company")</f>
        <v>0</v>
      </c>
      <c r="E127" s="34"/>
      <c r="F127" s="23" t="s">
        <v>46</v>
      </c>
      <c r="G127" s="37">
        <f>COUNTIF('Data Collection'!T2:T49,"Ltd company")</f>
        <v>0</v>
      </c>
      <c r="H127" s="34"/>
      <c r="I127" s="33"/>
      <c r="J127" s="33"/>
      <c r="K127" s="33"/>
      <c r="L127" s="33"/>
      <c r="M127" s="33"/>
      <c r="N127" s="33"/>
      <c r="O127" s="33"/>
      <c r="P127" s="27"/>
      <c r="Q127" s="27"/>
      <c r="R127" s="27"/>
      <c r="S127" s="27"/>
      <c r="T127" s="27"/>
      <c r="U127" s="27"/>
      <c r="V127" s="27"/>
      <c r="W127" s="27"/>
      <c r="X127" s="27"/>
      <c r="Y127" s="27"/>
      <c r="Z127" s="27"/>
      <c r="AA127" s="27"/>
      <c r="AB127" s="27"/>
      <c r="AC127" s="27"/>
      <c r="AD127" s="27"/>
      <c r="AE127" s="27"/>
      <c r="AF127" s="27"/>
      <c r="AG127" s="27"/>
      <c r="AH127" s="27"/>
      <c r="AI127" s="27"/>
      <c r="AJ127" s="27"/>
    </row>
    <row r="128" spans="1:36" ht="15.75" thickBot="1">
      <c r="A128" s="27"/>
      <c r="B128" s="44"/>
      <c r="C128" s="23" t="s">
        <v>47</v>
      </c>
      <c r="D128" s="37">
        <f>COUNTIF('Data Collection'!S2:S51,"Sole trader")</f>
        <v>0</v>
      </c>
      <c r="E128" s="34"/>
      <c r="F128" s="23" t="s">
        <v>47</v>
      </c>
      <c r="G128" s="37">
        <f>COUNTIF('Data Collection'!T2:T49,"Sole trader")</f>
        <v>0</v>
      </c>
      <c r="H128" s="34"/>
      <c r="I128" s="33"/>
      <c r="J128" s="33"/>
      <c r="K128" s="33"/>
      <c r="L128" s="33"/>
      <c r="M128" s="33"/>
      <c r="N128" s="33"/>
      <c r="O128" s="33"/>
      <c r="P128" s="27"/>
      <c r="Q128" s="27"/>
      <c r="R128" s="27"/>
      <c r="S128" s="27"/>
      <c r="T128" s="27"/>
      <c r="U128" s="27"/>
      <c r="V128" s="27"/>
      <c r="W128" s="27"/>
      <c r="X128" s="27"/>
      <c r="Y128" s="27"/>
      <c r="Z128" s="27"/>
      <c r="AA128" s="27"/>
      <c r="AB128" s="27"/>
      <c r="AC128" s="27"/>
      <c r="AD128" s="27"/>
      <c r="AE128" s="27"/>
      <c r="AF128" s="27"/>
      <c r="AG128" s="27"/>
      <c r="AH128" s="27"/>
      <c r="AI128" s="27"/>
      <c r="AJ128" s="27"/>
    </row>
    <row r="129" spans="1:36" ht="15.75" thickBot="1">
      <c r="A129" s="27"/>
      <c r="B129" s="44"/>
      <c r="C129" s="23" t="s">
        <v>48</v>
      </c>
      <c r="D129" s="37">
        <f>COUNTIF('Data Collection'!S2:S49,"Partnership")</f>
        <v>0</v>
      </c>
      <c r="E129" s="34"/>
      <c r="F129" s="23" t="s">
        <v>48</v>
      </c>
      <c r="G129" s="37">
        <f>COUNTIF('Data Collection'!T2:T49,"Partnership")</f>
        <v>0</v>
      </c>
      <c r="H129" s="34"/>
      <c r="I129" s="33"/>
      <c r="J129" s="33"/>
      <c r="K129" s="33"/>
      <c r="L129" s="33"/>
      <c r="M129" s="33"/>
      <c r="N129" s="33"/>
      <c r="O129" s="33"/>
      <c r="P129" s="27"/>
      <c r="Q129" s="27"/>
      <c r="R129" s="27"/>
      <c r="S129" s="27"/>
      <c r="T129" s="27"/>
      <c r="U129" s="27"/>
      <c r="V129" s="27"/>
      <c r="W129" s="27"/>
      <c r="X129" s="27"/>
      <c r="Y129" s="27"/>
      <c r="Z129" s="27"/>
      <c r="AA129" s="27"/>
      <c r="AB129" s="27"/>
      <c r="AC129" s="27"/>
      <c r="AD129" s="27"/>
      <c r="AE129" s="27"/>
      <c r="AF129" s="27"/>
      <c r="AG129" s="27"/>
      <c r="AH129" s="27"/>
      <c r="AI129" s="27"/>
      <c r="AJ129" s="27"/>
    </row>
    <row r="130" spans="1:36" ht="15.75" thickBot="1">
      <c r="A130" s="27"/>
      <c r="B130" s="44"/>
      <c r="C130" s="23" t="s">
        <v>49</v>
      </c>
      <c r="D130" s="37">
        <f>COUNTIF('Data Collection'!S2:S51,"Co-operative")</f>
        <v>0</v>
      </c>
      <c r="E130" s="34"/>
      <c r="F130" s="23" t="s">
        <v>49</v>
      </c>
      <c r="G130" s="37">
        <f>COUNTIF('Data Collection'!T2:T49,"Co-operative")</f>
        <v>0</v>
      </c>
      <c r="H130" s="34"/>
      <c r="I130" s="33"/>
      <c r="J130" s="33"/>
      <c r="K130" s="33"/>
      <c r="L130" s="33"/>
      <c r="M130" s="33"/>
      <c r="N130" s="33"/>
      <c r="O130" s="33"/>
      <c r="P130" s="27"/>
      <c r="Q130" s="27"/>
      <c r="R130" s="27"/>
      <c r="S130" s="27"/>
      <c r="T130" s="27"/>
      <c r="U130" s="27"/>
      <c r="V130" s="27"/>
      <c r="W130" s="27"/>
      <c r="X130" s="27"/>
      <c r="Y130" s="27"/>
      <c r="Z130" s="27"/>
      <c r="AA130" s="27"/>
      <c r="AB130" s="27"/>
      <c r="AC130" s="27"/>
      <c r="AD130" s="27"/>
      <c r="AE130" s="27"/>
      <c r="AF130" s="27"/>
      <c r="AG130" s="27"/>
      <c r="AH130" s="27"/>
      <c r="AI130" s="27"/>
      <c r="AJ130" s="27"/>
    </row>
    <row r="131" spans="1:36" ht="15.75" thickBot="1">
      <c r="A131" s="27"/>
      <c r="B131" s="44"/>
      <c r="C131" s="23" t="s">
        <v>50</v>
      </c>
      <c r="D131" s="37">
        <f>COUNTIF('Data Collection'!S2:S51,"Social enterprise")</f>
        <v>0</v>
      </c>
      <c r="E131" s="34"/>
      <c r="F131" s="23" t="s">
        <v>50</v>
      </c>
      <c r="G131" s="37">
        <f>COUNTIF('Data Collection'!T2:T49,"Social enterprise")</f>
        <v>0</v>
      </c>
      <c r="H131" s="34"/>
      <c r="I131" s="33"/>
      <c r="J131" s="33"/>
      <c r="K131" s="33"/>
      <c r="L131" s="33"/>
      <c r="M131" s="33"/>
      <c r="N131" s="33"/>
      <c r="O131" s="33"/>
      <c r="P131" s="27"/>
      <c r="Q131" s="27"/>
      <c r="R131" s="27"/>
      <c r="S131" s="27"/>
      <c r="T131" s="27"/>
      <c r="U131" s="27"/>
      <c r="V131" s="27"/>
      <c r="W131" s="27"/>
      <c r="X131" s="27"/>
      <c r="Y131" s="27"/>
      <c r="Z131" s="27"/>
      <c r="AA131" s="27"/>
      <c r="AB131" s="27"/>
      <c r="AC131" s="27"/>
      <c r="AD131" s="27"/>
      <c r="AE131" s="27"/>
      <c r="AF131" s="27"/>
      <c r="AG131" s="27"/>
      <c r="AH131" s="27"/>
      <c r="AI131" s="27"/>
      <c r="AJ131" s="27"/>
    </row>
    <row r="132" spans="1:36" ht="15.75" thickBot="1">
      <c r="A132" s="27"/>
      <c r="B132" s="44"/>
      <c r="C132" s="23" t="s">
        <v>44</v>
      </c>
      <c r="D132" s="37">
        <f>COUNTIF('Data Collection'!S2:S49,"Other")</f>
        <v>0</v>
      </c>
      <c r="E132" s="34"/>
      <c r="F132" s="23" t="s">
        <v>44</v>
      </c>
      <c r="G132" s="37">
        <f>COUNTIF('Data Collection'!T2:T49,"Other")</f>
        <v>0</v>
      </c>
      <c r="H132" s="34"/>
      <c r="I132" s="33"/>
      <c r="J132" s="33"/>
      <c r="K132" s="33"/>
      <c r="L132" s="33"/>
      <c r="M132" s="33"/>
      <c r="N132" s="33"/>
      <c r="O132" s="33"/>
      <c r="P132" s="27"/>
      <c r="Q132" s="27"/>
      <c r="R132" s="27"/>
      <c r="S132" s="27"/>
      <c r="T132" s="27"/>
      <c r="U132" s="27"/>
      <c r="V132" s="27"/>
      <c r="W132" s="27"/>
      <c r="X132" s="27"/>
      <c r="Y132" s="27"/>
      <c r="Z132" s="27"/>
      <c r="AA132" s="27"/>
      <c r="AB132" s="27"/>
      <c r="AC132" s="27"/>
      <c r="AD132" s="27"/>
      <c r="AE132" s="27"/>
      <c r="AF132" s="27"/>
      <c r="AG132" s="27"/>
      <c r="AH132" s="27"/>
      <c r="AI132" s="27"/>
      <c r="AJ132" s="27"/>
    </row>
    <row r="133" spans="1:36" ht="15.75" thickBot="1">
      <c r="A133" s="27"/>
      <c r="B133" s="44"/>
      <c r="C133" s="33"/>
      <c r="D133" s="38"/>
      <c r="E133" s="34"/>
      <c r="F133" s="39"/>
      <c r="G133" s="38"/>
      <c r="H133" s="34"/>
      <c r="I133" s="33"/>
      <c r="J133" s="33"/>
      <c r="K133" s="33"/>
      <c r="L133" s="33"/>
      <c r="M133" s="33"/>
      <c r="N133" s="33"/>
      <c r="O133" s="33"/>
      <c r="P133" s="27"/>
      <c r="Q133" s="27"/>
      <c r="R133" s="27"/>
      <c r="S133" s="27"/>
      <c r="T133" s="27"/>
      <c r="U133" s="27"/>
      <c r="V133" s="27"/>
      <c r="W133" s="27"/>
      <c r="X133" s="27"/>
      <c r="Y133" s="27"/>
      <c r="Z133" s="27"/>
      <c r="AA133" s="27"/>
      <c r="AB133" s="27"/>
      <c r="AC133" s="27"/>
      <c r="AD133" s="27"/>
      <c r="AE133" s="27"/>
      <c r="AF133" s="27"/>
      <c r="AG133" s="27"/>
      <c r="AH133" s="27"/>
      <c r="AI133" s="27"/>
      <c r="AJ133" s="27"/>
    </row>
    <row r="134" spans="1:36" ht="15.75" thickBot="1">
      <c r="A134" s="27"/>
      <c r="B134" s="44"/>
      <c r="C134" s="43" t="s">
        <v>81</v>
      </c>
      <c r="D134" s="37">
        <f>SUM(D127:D132)</f>
        <v>0</v>
      </c>
      <c r="E134" s="34"/>
      <c r="F134" s="46" t="s">
        <v>82</v>
      </c>
      <c r="G134" s="45">
        <f>SUM(G127:G132)</f>
        <v>0</v>
      </c>
      <c r="H134" s="34"/>
      <c r="I134" s="33"/>
      <c r="J134" s="33"/>
      <c r="K134" s="33"/>
      <c r="L134" s="33"/>
      <c r="M134" s="33"/>
      <c r="N134" s="33"/>
      <c r="O134" s="33"/>
      <c r="P134" s="27"/>
      <c r="Q134" s="27"/>
      <c r="R134" s="27"/>
      <c r="S134" s="27"/>
      <c r="T134" s="27"/>
      <c r="U134" s="27"/>
      <c r="V134" s="27"/>
      <c r="W134" s="27"/>
      <c r="X134" s="27"/>
      <c r="Y134" s="27"/>
      <c r="Z134" s="27"/>
      <c r="AA134" s="27"/>
      <c r="AB134" s="27"/>
      <c r="AC134" s="27"/>
      <c r="AD134" s="27"/>
      <c r="AE134" s="27"/>
      <c r="AF134" s="27"/>
      <c r="AG134" s="27"/>
      <c r="AH134" s="27"/>
      <c r="AI134" s="27"/>
      <c r="AJ134" s="27"/>
    </row>
    <row r="135" spans="1:36">
      <c r="A135" s="27"/>
      <c r="B135" s="31"/>
      <c r="C135" s="33"/>
      <c r="D135" s="33"/>
      <c r="E135" s="33"/>
      <c r="F135" s="33"/>
      <c r="G135" s="33"/>
      <c r="H135" s="34"/>
      <c r="I135" s="33"/>
      <c r="J135" s="33"/>
      <c r="K135" s="33"/>
      <c r="L135" s="33"/>
      <c r="M135" s="33"/>
      <c r="N135" s="33"/>
      <c r="O135" s="33"/>
      <c r="P135" s="27"/>
      <c r="Q135" s="27"/>
      <c r="R135" s="27"/>
      <c r="S135" s="27"/>
      <c r="T135" s="27"/>
      <c r="U135" s="27"/>
      <c r="V135" s="27"/>
      <c r="W135" s="27"/>
      <c r="X135" s="27"/>
      <c r="Y135" s="27"/>
      <c r="Z135" s="27"/>
      <c r="AA135" s="27"/>
      <c r="AB135" s="27"/>
      <c r="AC135" s="27"/>
      <c r="AD135" s="27"/>
      <c r="AE135" s="27"/>
      <c r="AF135" s="27"/>
      <c r="AG135" s="27"/>
      <c r="AH135" s="27"/>
      <c r="AI135" s="27"/>
      <c r="AJ135" s="27"/>
    </row>
    <row r="136" spans="1:36" ht="15.75" thickBot="1">
      <c r="A136" s="27"/>
      <c r="B136" s="39"/>
      <c r="C136" s="32"/>
      <c r="D136" s="32"/>
      <c r="E136" s="32"/>
      <c r="F136" s="32"/>
      <c r="G136" s="32"/>
      <c r="H136" s="40"/>
      <c r="I136" s="33"/>
      <c r="J136" s="33"/>
      <c r="K136" s="33"/>
      <c r="L136" s="33"/>
      <c r="M136" s="33"/>
      <c r="N136" s="33"/>
      <c r="O136" s="33"/>
      <c r="P136" s="27"/>
      <c r="Q136" s="27"/>
      <c r="R136" s="27"/>
      <c r="S136" s="27"/>
      <c r="T136" s="27"/>
      <c r="U136" s="27"/>
      <c r="V136" s="27"/>
      <c r="W136" s="27"/>
      <c r="X136" s="27"/>
      <c r="Y136" s="27"/>
      <c r="Z136" s="27"/>
      <c r="AA136" s="27"/>
      <c r="AB136" s="27"/>
      <c r="AC136" s="27"/>
      <c r="AD136" s="27"/>
      <c r="AE136" s="27"/>
      <c r="AF136" s="27"/>
      <c r="AG136" s="27"/>
      <c r="AH136" s="27"/>
      <c r="AI136" s="27"/>
      <c r="AJ136" s="27"/>
    </row>
    <row r="137" spans="1:36">
      <c r="A137" s="27"/>
      <c r="B137" s="27"/>
      <c r="C137" s="27"/>
      <c r="D137" s="27"/>
      <c r="E137" s="27"/>
      <c r="F137" s="27"/>
      <c r="G137" s="27"/>
      <c r="H137" s="27"/>
      <c r="I137" s="33"/>
      <c r="J137" s="33"/>
      <c r="K137" s="33"/>
      <c r="L137" s="33"/>
      <c r="M137" s="33"/>
      <c r="N137" s="33"/>
      <c r="O137" s="33"/>
      <c r="P137" s="27"/>
      <c r="Q137" s="27"/>
      <c r="R137" s="27"/>
      <c r="S137" s="27"/>
      <c r="T137" s="27"/>
      <c r="U137" s="27"/>
      <c r="V137" s="27"/>
      <c r="W137" s="27"/>
      <c r="X137" s="27"/>
      <c r="Y137" s="27"/>
      <c r="Z137" s="27"/>
      <c r="AA137" s="27"/>
      <c r="AB137" s="27"/>
      <c r="AC137" s="27"/>
      <c r="AD137" s="27"/>
      <c r="AE137" s="27"/>
      <c r="AF137" s="27"/>
      <c r="AG137" s="27"/>
      <c r="AH137" s="27"/>
      <c r="AI137" s="27"/>
      <c r="AJ137" s="27"/>
    </row>
    <row r="138" spans="1:36" ht="15.75" thickBot="1">
      <c r="A138" s="27"/>
      <c r="B138" s="27"/>
      <c r="C138" s="27"/>
      <c r="D138" s="27"/>
      <c r="E138" s="27"/>
      <c r="F138" s="33"/>
      <c r="G138" s="33"/>
      <c r="H138" s="33"/>
      <c r="I138" s="33"/>
      <c r="J138" s="33"/>
      <c r="K138" s="33"/>
      <c r="L138" s="33"/>
      <c r="M138" s="33"/>
      <c r="N138" s="33"/>
      <c r="O138" s="33"/>
      <c r="P138" s="27"/>
      <c r="Q138" s="27"/>
      <c r="R138" s="27"/>
      <c r="S138" s="27"/>
      <c r="T138" s="27"/>
      <c r="U138" s="27"/>
      <c r="V138" s="27"/>
      <c r="W138" s="27"/>
      <c r="X138" s="27"/>
      <c r="Y138" s="27"/>
      <c r="Z138" s="27"/>
      <c r="AA138" s="27"/>
      <c r="AB138" s="27"/>
      <c r="AC138" s="27"/>
      <c r="AD138" s="27"/>
      <c r="AE138" s="27"/>
      <c r="AF138" s="27"/>
      <c r="AG138" s="27"/>
      <c r="AH138" s="27"/>
      <c r="AI138" s="27"/>
      <c r="AJ138" s="27"/>
    </row>
    <row r="139" spans="1:36" ht="15.75" thickBot="1">
      <c r="A139" s="27"/>
      <c r="B139" s="28"/>
      <c r="C139" s="29"/>
      <c r="D139" s="29"/>
      <c r="E139" s="29"/>
      <c r="F139" s="30"/>
      <c r="G139" s="33"/>
      <c r="H139" s="33"/>
      <c r="I139" s="33"/>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row>
    <row r="140" spans="1:36" ht="19.5" thickBot="1">
      <c r="A140" s="27"/>
      <c r="B140" s="31"/>
      <c r="C140" s="90" t="s">
        <v>99</v>
      </c>
      <c r="D140" s="91"/>
      <c r="E140" s="33"/>
      <c r="F140" s="34"/>
      <c r="G140" s="33"/>
      <c r="H140" s="33"/>
      <c r="I140" s="33"/>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row>
    <row r="141" spans="1:36" ht="15.75" thickBot="1">
      <c r="A141" s="27"/>
      <c r="B141" s="44"/>
      <c r="C141" s="33"/>
      <c r="D141" s="50" t="s">
        <v>74</v>
      </c>
      <c r="E141" s="33"/>
      <c r="F141" s="34"/>
      <c r="G141" s="33"/>
      <c r="H141" s="33"/>
      <c r="I141" s="33"/>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row>
    <row r="142" spans="1:36" ht="15.75" thickBot="1">
      <c r="A142" s="27"/>
      <c r="B142" s="31"/>
      <c r="C142" s="36" t="s">
        <v>52</v>
      </c>
      <c r="D142" s="36">
        <f>SUM('Data Collection'!U2:U51)</f>
        <v>0</v>
      </c>
      <c r="E142" s="33"/>
      <c r="F142" s="34"/>
      <c r="G142" s="33"/>
      <c r="H142" s="33"/>
      <c r="I142" s="33"/>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row>
    <row r="143" spans="1:36" ht="15.75" thickBot="1">
      <c r="A143" s="27"/>
      <c r="B143" s="31"/>
      <c r="C143" s="36" t="s">
        <v>53</v>
      </c>
      <c r="D143" s="36">
        <f>SUM('Data Collection'!V2:V51)</f>
        <v>0</v>
      </c>
      <c r="E143" s="33"/>
      <c r="F143" s="34"/>
      <c r="G143" s="33"/>
      <c r="H143" s="33"/>
      <c r="I143" s="33"/>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row>
    <row r="144" spans="1:36" ht="15.75" thickBot="1">
      <c r="A144" s="34"/>
      <c r="B144" s="33"/>
      <c r="C144" s="36" t="s">
        <v>93</v>
      </c>
      <c r="D144" s="36">
        <f>SUM('Data Collection'!W2:W51)</f>
        <v>0</v>
      </c>
      <c r="E144" s="33"/>
      <c r="F144" s="34"/>
      <c r="G144" s="33"/>
      <c r="H144" s="33"/>
      <c r="I144" s="33"/>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row>
    <row r="145" spans="1:36" ht="15.75" thickBot="1">
      <c r="A145" s="34"/>
      <c r="B145" s="44"/>
      <c r="C145" s="33"/>
      <c r="D145" s="40"/>
      <c r="E145" s="33"/>
      <c r="F145" s="34"/>
      <c r="G145" s="33"/>
      <c r="H145" s="33"/>
      <c r="I145" s="33"/>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row>
    <row r="146" spans="1:36" ht="15.75" thickBot="1">
      <c r="A146" s="27"/>
      <c r="B146" s="31"/>
      <c r="C146" s="53" t="s">
        <v>83</v>
      </c>
      <c r="D146" s="49">
        <f>SUM(D142:D144)</f>
        <v>0</v>
      </c>
      <c r="E146" s="33"/>
      <c r="F146" s="34"/>
      <c r="G146" s="33"/>
      <c r="H146" s="33"/>
      <c r="I146" s="33"/>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row>
    <row r="147" spans="1:36" ht="15.75" thickBot="1">
      <c r="A147" s="27"/>
      <c r="B147" s="39"/>
      <c r="C147" s="32"/>
      <c r="D147" s="32"/>
      <c r="E147" s="32"/>
      <c r="F147" s="40"/>
      <c r="G147" s="33"/>
      <c r="H147" s="33"/>
      <c r="I147" s="33"/>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row>
    <row r="148" spans="1:36">
      <c r="A148" s="27"/>
      <c r="B148" s="27"/>
      <c r="C148" s="27"/>
      <c r="D148" s="27"/>
      <c r="E148" s="27"/>
      <c r="F148" s="33"/>
      <c r="G148" s="33"/>
      <c r="H148" s="33"/>
      <c r="I148" s="33"/>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row>
    <row r="149" spans="1:36" ht="15.75" thickBo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row>
    <row r="150" spans="1:36" ht="15.75" thickBot="1">
      <c r="A150" s="33"/>
      <c r="B150" s="28"/>
      <c r="C150" s="29"/>
      <c r="D150" s="29"/>
      <c r="E150" s="29"/>
      <c r="F150" s="29"/>
      <c r="G150" s="29"/>
      <c r="H150" s="29"/>
      <c r="I150" s="29"/>
      <c r="J150" s="29"/>
      <c r="K150" s="29"/>
      <c r="L150" s="29"/>
      <c r="M150" s="29"/>
      <c r="N150" s="30"/>
      <c r="O150" s="27"/>
      <c r="P150" s="27"/>
      <c r="Q150" s="27"/>
      <c r="R150" s="27"/>
      <c r="S150" s="27"/>
      <c r="T150" s="27"/>
      <c r="U150" s="27"/>
      <c r="V150" s="27"/>
      <c r="W150" s="27"/>
      <c r="X150" s="27"/>
      <c r="Y150" s="27"/>
      <c r="Z150" s="27"/>
      <c r="AA150" s="27"/>
      <c r="AB150" s="27"/>
      <c r="AC150" s="27"/>
      <c r="AD150" s="27"/>
      <c r="AE150" s="27"/>
      <c r="AF150" s="27"/>
      <c r="AG150" s="27"/>
      <c r="AH150" s="27"/>
      <c r="AI150" s="27"/>
      <c r="AJ150" s="27"/>
    </row>
    <row r="151" spans="1:36" ht="19.5" thickBot="1">
      <c r="A151" s="33"/>
      <c r="B151" s="44"/>
      <c r="C151" s="22" t="s">
        <v>92</v>
      </c>
      <c r="D151" s="48"/>
      <c r="E151" s="33"/>
      <c r="F151" s="33"/>
      <c r="G151" s="33"/>
      <c r="H151" s="33"/>
      <c r="I151" s="33"/>
      <c r="J151" s="33"/>
      <c r="K151" s="33"/>
      <c r="L151" s="33"/>
      <c r="M151" s="33"/>
      <c r="N151" s="34"/>
      <c r="O151" s="27"/>
      <c r="P151" s="27"/>
      <c r="Q151" s="27"/>
      <c r="R151" s="27"/>
      <c r="S151" s="27"/>
      <c r="T151" s="27"/>
      <c r="U151" s="27"/>
      <c r="V151" s="27"/>
      <c r="W151" s="27"/>
      <c r="X151" s="27"/>
      <c r="Y151" s="27"/>
      <c r="Z151" s="27"/>
      <c r="AA151" s="27"/>
      <c r="AB151" s="27"/>
      <c r="AC151" s="27"/>
      <c r="AD151" s="27"/>
      <c r="AE151" s="27"/>
      <c r="AF151" s="27"/>
      <c r="AG151" s="27"/>
      <c r="AH151" s="27"/>
      <c r="AI151" s="27"/>
      <c r="AJ151" s="27"/>
    </row>
    <row r="152" spans="1:36" ht="19.5" thickBot="1">
      <c r="A152" s="33"/>
      <c r="B152" s="44"/>
      <c r="C152" s="41"/>
      <c r="D152" s="35" t="s">
        <v>74</v>
      </c>
      <c r="E152" s="33"/>
      <c r="F152" s="33"/>
      <c r="G152" s="33"/>
      <c r="H152" s="33"/>
      <c r="I152" s="33"/>
      <c r="J152" s="33"/>
      <c r="K152" s="33"/>
      <c r="L152" s="33"/>
      <c r="M152" s="33"/>
      <c r="N152" s="34"/>
      <c r="O152" s="27"/>
      <c r="P152" s="27"/>
      <c r="Q152" s="27"/>
      <c r="R152" s="27"/>
      <c r="S152" s="27"/>
      <c r="T152" s="27"/>
      <c r="U152" s="27"/>
      <c r="V152" s="27"/>
      <c r="W152" s="27"/>
      <c r="X152" s="27"/>
      <c r="Y152" s="27"/>
      <c r="Z152" s="27"/>
      <c r="AA152" s="27"/>
      <c r="AB152" s="27"/>
      <c r="AC152" s="27"/>
      <c r="AD152" s="27"/>
      <c r="AE152" s="27"/>
      <c r="AF152" s="27"/>
      <c r="AG152" s="27"/>
      <c r="AH152" s="27"/>
      <c r="AI152" s="27"/>
      <c r="AJ152" s="27"/>
    </row>
    <row r="153" spans="1:36" ht="15.75" thickBot="1">
      <c r="A153" s="33"/>
      <c r="B153" s="44"/>
      <c r="C153" s="23" t="s">
        <v>56</v>
      </c>
      <c r="D153" s="37">
        <f>COUNTIF('Data Collection'!X2:X51,"0 - 100")</f>
        <v>0</v>
      </c>
      <c r="E153" s="33"/>
      <c r="F153" s="33"/>
      <c r="G153" s="33"/>
      <c r="H153" s="33"/>
      <c r="I153" s="33"/>
      <c r="J153" s="33"/>
      <c r="K153" s="33"/>
      <c r="L153" s="33"/>
      <c r="M153" s="33"/>
      <c r="N153" s="34"/>
      <c r="O153" s="27"/>
      <c r="P153" s="27"/>
      <c r="Q153" s="27"/>
      <c r="R153" s="27"/>
      <c r="S153" s="27"/>
      <c r="T153" s="27"/>
      <c r="U153" s="27"/>
      <c r="V153" s="27"/>
      <c r="W153" s="27"/>
      <c r="X153" s="27"/>
      <c r="Y153" s="27"/>
      <c r="Z153" s="27"/>
      <c r="AA153" s="27"/>
      <c r="AB153" s="27"/>
      <c r="AC153" s="27"/>
      <c r="AD153" s="27"/>
      <c r="AE153" s="27"/>
      <c r="AF153" s="27"/>
      <c r="AG153" s="27"/>
      <c r="AH153" s="27"/>
      <c r="AI153" s="27"/>
      <c r="AJ153" s="27"/>
    </row>
    <row r="154" spans="1:36" ht="15.75" thickBot="1">
      <c r="A154" s="33"/>
      <c r="B154" s="44"/>
      <c r="C154" s="23" t="s">
        <v>57</v>
      </c>
      <c r="D154" s="37">
        <f>COUNTIF('Data Collection'!X2:X51,"100 - 300")</f>
        <v>0</v>
      </c>
      <c r="E154" s="33"/>
      <c r="F154" s="33"/>
      <c r="G154" s="33"/>
      <c r="H154" s="33"/>
      <c r="I154" s="33"/>
      <c r="J154" s="33"/>
      <c r="K154" s="33"/>
      <c r="L154" s="33"/>
      <c r="M154" s="33"/>
      <c r="N154" s="34"/>
      <c r="O154" s="27"/>
      <c r="P154" s="27"/>
      <c r="Q154" s="27"/>
      <c r="R154" s="27"/>
      <c r="S154" s="27"/>
      <c r="T154" s="27"/>
      <c r="U154" s="27"/>
      <c r="V154" s="27"/>
      <c r="W154" s="27"/>
      <c r="X154" s="27"/>
      <c r="Y154" s="27"/>
      <c r="Z154" s="27"/>
      <c r="AA154" s="27"/>
      <c r="AB154" s="27"/>
      <c r="AC154" s="27"/>
      <c r="AD154" s="27"/>
      <c r="AE154" s="27"/>
      <c r="AF154" s="27"/>
      <c r="AG154" s="27"/>
      <c r="AH154" s="27"/>
      <c r="AI154" s="27"/>
      <c r="AJ154" s="27"/>
    </row>
    <row r="155" spans="1:36" ht="15.75" thickBot="1">
      <c r="A155" s="33"/>
      <c r="B155" s="44"/>
      <c r="C155" s="23" t="s">
        <v>58</v>
      </c>
      <c r="D155" s="37">
        <f>COUNTIF('Data Collection'!X2:X51,"300 - 600")</f>
        <v>0</v>
      </c>
      <c r="E155" s="33"/>
      <c r="F155" s="33"/>
      <c r="G155" s="33"/>
      <c r="H155" s="33"/>
      <c r="I155" s="33"/>
      <c r="J155" s="33"/>
      <c r="K155" s="33"/>
      <c r="L155" s="33"/>
      <c r="M155" s="33"/>
      <c r="N155" s="34"/>
      <c r="O155" s="27"/>
      <c r="P155" s="27"/>
      <c r="Q155" s="27"/>
      <c r="R155" s="27"/>
      <c r="S155" s="27"/>
      <c r="T155" s="27"/>
      <c r="U155" s="27"/>
      <c r="V155" s="27"/>
      <c r="W155" s="27"/>
      <c r="X155" s="27"/>
      <c r="Y155" s="27"/>
      <c r="Z155" s="27"/>
      <c r="AA155" s="27"/>
      <c r="AB155" s="27"/>
      <c r="AC155" s="27"/>
      <c r="AD155" s="27"/>
      <c r="AE155" s="27"/>
      <c r="AF155" s="27"/>
      <c r="AG155" s="27"/>
      <c r="AH155" s="27"/>
      <c r="AI155" s="27"/>
      <c r="AJ155" s="27"/>
    </row>
    <row r="156" spans="1:36" ht="15.75" thickBot="1">
      <c r="A156" s="33"/>
      <c r="B156" s="44"/>
      <c r="C156" s="23" t="s">
        <v>59</v>
      </c>
      <c r="D156" s="37">
        <f>COUNTIF('Data Collection'!X2:X51,"600 - 1000")</f>
        <v>0</v>
      </c>
      <c r="E156" s="33"/>
      <c r="F156" s="33"/>
      <c r="G156" s="33"/>
      <c r="H156" s="33"/>
      <c r="I156" s="33"/>
      <c r="J156" s="33"/>
      <c r="K156" s="33"/>
      <c r="L156" s="33"/>
      <c r="M156" s="33"/>
      <c r="N156" s="34"/>
      <c r="O156" s="27"/>
      <c r="P156" s="27"/>
      <c r="Q156" s="27"/>
      <c r="R156" s="27"/>
      <c r="S156" s="27"/>
      <c r="T156" s="27"/>
      <c r="U156" s="27"/>
      <c r="V156" s="27"/>
      <c r="W156" s="27"/>
      <c r="X156" s="27"/>
      <c r="Y156" s="27"/>
      <c r="Z156" s="27"/>
      <c r="AA156" s="27"/>
      <c r="AB156" s="27"/>
      <c r="AC156" s="27"/>
      <c r="AD156" s="27"/>
      <c r="AE156" s="27"/>
      <c r="AF156" s="27"/>
      <c r="AG156" s="27"/>
      <c r="AH156" s="27"/>
      <c r="AI156" s="27"/>
      <c r="AJ156" s="27"/>
    </row>
    <row r="157" spans="1:36" ht="15.75" thickBot="1">
      <c r="A157" s="33"/>
      <c r="B157" s="44"/>
      <c r="C157" s="23" t="s">
        <v>60</v>
      </c>
      <c r="D157" s="37">
        <f>COUNTIF('Data Collection'!X2:X51,"1000 - 2000")</f>
        <v>0</v>
      </c>
      <c r="E157" s="33"/>
      <c r="F157" s="33"/>
      <c r="G157" s="33"/>
      <c r="H157" s="33"/>
      <c r="I157" s="33"/>
      <c r="J157" s="33"/>
      <c r="K157" s="33"/>
      <c r="L157" s="33"/>
      <c r="M157" s="33"/>
      <c r="N157" s="34"/>
      <c r="O157" s="27"/>
      <c r="P157" s="27"/>
      <c r="Q157" s="27"/>
      <c r="R157" s="27"/>
      <c r="S157" s="27"/>
      <c r="T157" s="27"/>
      <c r="U157" s="27"/>
      <c r="V157" s="27"/>
      <c r="W157" s="27"/>
      <c r="X157" s="27"/>
      <c r="Y157" s="27"/>
      <c r="Z157" s="27"/>
      <c r="AA157" s="27"/>
      <c r="AB157" s="27"/>
      <c r="AC157" s="27"/>
      <c r="AD157" s="27"/>
      <c r="AE157" s="27"/>
      <c r="AF157" s="27"/>
      <c r="AG157" s="27"/>
      <c r="AH157" s="27"/>
      <c r="AI157" s="27"/>
      <c r="AJ157" s="27"/>
    </row>
    <row r="158" spans="1:36" ht="15.75" thickBot="1">
      <c r="A158" s="33"/>
      <c r="B158" s="44"/>
      <c r="C158" s="23" t="s">
        <v>61</v>
      </c>
      <c r="D158" s="37">
        <f>COUNTIF('Data Collection'!X2:X51,"2000+")</f>
        <v>0</v>
      </c>
      <c r="E158" s="33"/>
      <c r="F158" s="33"/>
      <c r="G158" s="33"/>
      <c r="H158" s="33"/>
      <c r="I158" s="33"/>
      <c r="J158" s="33"/>
      <c r="K158" s="33"/>
      <c r="L158" s="33"/>
      <c r="M158" s="33"/>
      <c r="N158" s="34"/>
      <c r="O158" s="27"/>
      <c r="P158" s="27"/>
      <c r="Q158" s="27"/>
      <c r="R158" s="27"/>
      <c r="S158" s="27"/>
      <c r="T158" s="27"/>
      <c r="U158" s="27"/>
      <c r="V158" s="27"/>
      <c r="W158" s="27"/>
      <c r="X158" s="27"/>
      <c r="Y158" s="27"/>
      <c r="Z158" s="27"/>
      <c r="AA158" s="27"/>
      <c r="AB158" s="27"/>
      <c r="AC158" s="27"/>
      <c r="AD158" s="27"/>
      <c r="AE158" s="27"/>
      <c r="AF158" s="27"/>
      <c r="AG158" s="27"/>
      <c r="AH158" s="27"/>
      <c r="AI158" s="27"/>
      <c r="AJ158" s="27"/>
    </row>
    <row r="159" spans="1:36" ht="15.75" thickBot="1">
      <c r="A159" s="33"/>
      <c r="B159" s="44"/>
      <c r="C159" s="33"/>
      <c r="D159" s="38"/>
      <c r="E159" s="33"/>
      <c r="F159" s="33"/>
      <c r="G159" s="33"/>
      <c r="H159" s="33"/>
      <c r="I159" s="33"/>
      <c r="J159" s="33"/>
      <c r="K159" s="33"/>
      <c r="L159" s="33"/>
      <c r="M159" s="33"/>
      <c r="N159" s="34"/>
      <c r="O159" s="27"/>
      <c r="P159" s="27"/>
      <c r="Q159" s="27"/>
      <c r="R159" s="27"/>
      <c r="S159" s="27"/>
      <c r="T159" s="27"/>
      <c r="U159" s="27"/>
      <c r="V159" s="27"/>
      <c r="W159" s="27"/>
      <c r="X159" s="27"/>
      <c r="Y159" s="27"/>
      <c r="Z159" s="27"/>
      <c r="AA159" s="27"/>
      <c r="AB159" s="27"/>
      <c r="AC159" s="27"/>
      <c r="AD159" s="27"/>
      <c r="AE159" s="27"/>
      <c r="AF159" s="27"/>
      <c r="AG159" s="27"/>
      <c r="AH159" s="27"/>
      <c r="AI159" s="27"/>
      <c r="AJ159" s="27"/>
    </row>
    <row r="160" spans="1:36" ht="15.75" thickBot="1">
      <c r="A160" s="33"/>
      <c r="B160" s="44"/>
      <c r="C160" s="43" t="s">
        <v>84</v>
      </c>
      <c r="D160" s="37">
        <f>SUM(D153:D158)</f>
        <v>0</v>
      </c>
      <c r="E160" s="33"/>
      <c r="F160" s="33"/>
      <c r="G160" s="33"/>
      <c r="H160" s="33"/>
      <c r="I160" s="33"/>
      <c r="J160" s="33"/>
      <c r="K160" s="33"/>
      <c r="L160" s="33"/>
      <c r="M160" s="33"/>
      <c r="N160" s="34"/>
      <c r="O160" s="27"/>
      <c r="P160" s="27"/>
      <c r="Q160" s="27"/>
      <c r="R160" s="27"/>
      <c r="S160" s="27"/>
      <c r="T160" s="27"/>
      <c r="U160" s="27"/>
      <c r="V160" s="27"/>
      <c r="W160" s="27"/>
      <c r="X160" s="27"/>
      <c r="Y160" s="27"/>
      <c r="Z160" s="27"/>
      <c r="AA160" s="27"/>
      <c r="AB160" s="27"/>
      <c r="AC160" s="27"/>
      <c r="AD160" s="27"/>
      <c r="AE160" s="27"/>
      <c r="AF160" s="27"/>
      <c r="AG160" s="27"/>
      <c r="AH160" s="27"/>
      <c r="AI160" s="27"/>
      <c r="AJ160" s="27"/>
    </row>
    <row r="161" spans="1:36">
      <c r="A161" s="33"/>
      <c r="B161" s="31"/>
      <c r="C161" s="33"/>
      <c r="D161" s="33"/>
      <c r="E161" s="33"/>
      <c r="F161" s="33"/>
      <c r="G161" s="33"/>
      <c r="H161" s="33"/>
      <c r="I161" s="33"/>
      <c r="J161" s="33"/>
      <c r="K161" s="33"/>
      <c r="L161" s="33"/>
      <c r="M161" s="33"/>
      <c r="N161" s="34"/>
      <c r="O161" s="27"/>
      <c r="P161" s="27"/>
      <c r="Q161" s="27"/>
      <c r="R161" s="27"/>
      <c r="S161" s="27"/>
      <c r="T161" s="27"/>
      <c r="U161" s="27"/>
      <c r="V161" s="27"/>
      <c r="W161" s="27"/>
      <c r="X161" s="27"/>
      <c r="Y161" s="27"/>
      <c r="Z161" s="27"/>
      <c r="AA161" s="27"/>
      <c r="AB161" s="27"/>
      <c r="AC161" s="27"/>
      <c r="AD161" s="27"/>
      <c r="AE161" s="27"/>
      <c r="AF161" s="27"/>
      <c r="AG161" s="27"/>
      <c r="AH161" s="27"/>
      <c r="AI161" s="27"/>
      <c r="AJ161" s="27"/>
    </row>
    <row r="162" spans="1:36">
      <c r="A162" s="33"/>
      <c r="B162" s="31"/>
      <c r="C162" s="33"/>
      <c r="D162" s="33"/>
      <c r="E162" s="33"/>
      <c r="F162" s="33"/>
      <c r="G162" s="33"/>
      <c r="H162" s="33"/>
      <c r="I162" s="33"/>
      <c r="J162" s="33"/>
      <c r="K162" s="33"/>
      <c r="L162" s="33"/>
      <c r="M162" s="33"/>
      <c r="N162" s="34"/>
      <c r="O162" s="27"/>
      <c r="P162" s="27"/>
      <c r="Q162" s="27"/>
      <c r="R162" s="27"/>
      <c r="S162" s="27"/>
      <c r="T162" s="27"/>
      <c r="U162" s="27"/>
      <c r="V162" s="27"/>
      <c r="W162" s="27"/>
      <c r="X162" s="27"/>
      <c r="Y162" s="27"/>
      <c r="Z162" s="27"/>
      <c r="AA162" s="27"/>
      <c r="AB162" s="27"/>
      <c r="AC162" s="27"/>
      <c r="AD162" s="27"/>
      <c r="AE162" s="27"/>
      <c r="AF162" s="27"/>
      <c r="AG162" s="27"/>
      <c r="AH162" s="27"/>
      <c r="AI162" s="27"/>
      <c r="AJ162" s="27"/>
    </row>
    <row r="163" spans="1:36">
      <c r="A163" s="33"/>
      <c r="B163" s="31"/>
      <c r="C163" s="33"/>
      <c r="D163" s="33"/>
      <c r="E163" s="33"/>
      <c r="F163" s="33"/>
      <c r="G163" s="33"/>
      <c r="H163" s="33"/>
      <c r="I163" s="33"/>
      <c r="J163" s="33"/>
      <c r="K163" s="33"/>
      <c r="L163" s="33"/>
      <c r="M163" s="33"/>
      <c r="N163" s="34"/>
      <c r="O163" s="27"/>
      <c r="P163" s="27"/>
      <c r="Q163" s="27"/>
      <c r="R163" s="27"/>
      <c r="S163" s="27"/>
      <c r="T163" s="27"/>
      <c r="U163" s="27"/>
      <c r="V163" s="27"/>
      <c r="W163" s="27"/>
      <c r="X163" s="27"/>
      <c r="Y163" s="27"/>
      <c r="Z163" s="27"/>
      <c r="AA163" s="27"/>
      <c r="AB163" s="27"/>
      <c r="AC163" s="27"/>
      <c r="AD163" s="27"/>
      <c r="AE163" s="27"/>
      <c r="AF163" s="27"/>
      <c r="AG163" s="27"/>
      <c r="AH163" s="27"/>
      <c r="AI163" s="27"/>
      <c r="AJ163" s="27"/>
    </row>
    <row r="164" spans="1:36">
      <c r="A164" s="33"/>
      <c r="B164" s="31"/>
      <c r="C164" s="33"/>
      <c r="D164" s="33"/>
      <c r="E164" s="33"/>
      <c r="F164" s="33"/>
      <c r="G164" s="33"/>
      <c r="H164" s="33"/>
      <c r="I164" s="33"/>
      <c r="J164" s="33"/>
      <c r="K164" s="33"/>
      <c r="L164" s="33"/>
      <c r="M164" s="33"/>
      <c r="N164" s="34"/>
      <c r="O164" s="27"/>
      <c r="P164" s="27"/>
      <c r="Q164" s="27"/>
      <c r="R164" s="27"/>
      <c r="S164" s="27"/>
      <c r="T164" s="27"/>
      <c r="U164" s="27"/>
      <c r="V164" s="27"/>
      <c r="W164" s="27"/>
      <c r="X164" s="27"/>
      <c r="Y164" s="27"/>
      <c r="Z164" s="27"/>
      <c r="AA164" s="27"/>
      <c r="AB164" s="27"/>
      <c r="AC164" s="27"/>
      <c r="AD164" s="27"/>
      <c r="AE164" s="27"/>
      <c r="AF164" s="27"/>
      <c r="AG164" s="27"/>
      <c r="AH164" s="27"/>
      <c r="AI164" s="27"/>
      <c r="AJ164" s="27"/>
    </row>
    <row r="165" spans="1:36">
      <c r="A165" s="33"/>
      <c r="B165" s="31"/>
      <c r="C165" s="33"/>
      <c r="D165" s="33"/>
      <c r="E165" s="33"/>
      <c r="F165" s="33"/>
      <c r="G165" s="33"/>
      <c r="H165" s="33"/>
      <c r="I165" s="33"/>
      <c r="J165" s="33"/>
      <c r="K165" s="33"/>
      <c r="L165" s="33"/>
      <c r="M165" s="33"/>
      <c r="N165" s="34"/>
      <c r="O165" s="27"/>
      <c r="P165" s="27"/>
      <c r="Q165" s="27"/>
      <c r="R165" s="27"/>
      <c r="S165" s="27"/>
      <c r="T165" s="27"/>
      <c r="U165" s="27"/>
      <c r="V165" s="27"/>
      <c r="W165" s="27"/>
      <c r="X165" s="27"/>
      <c r="Y165" s="27"/>
      <c r="Z165" s="27"/>
      <c r="AA165" s="27"/>
      <c r="AB165" s="27"/>
      <c r="AC165" s="27"/>
      <c r="AD165" s="27"/>
      <c r="AE165" s="27"/>
      <c r="AF165" s="27"/>
      <c r="AG165" s="27"/>
      <c r="AH165" s="27"/>
      <c r="AI165" s="27"/>
      <c r="AJ165" s="27"/>
    </row>
    <row r="166" spans="1:36">
      <c r="A166" s="33"/>
      <c r="B166" s="31"/>
      <c r="C166" s="33"/>
      <c r="D166" s="33"/>
      <c r="E166" s="33"/>
      <c r="F166" s="33"/>
      <c r="G166" s="33"/>
      <c r="H166" s="33"/>
      <c r="I166" s="33"/>
      <c r="J166" s="33"/>
      <c r="K166" s="33"/>
      <c r="L166" s="33"/>
      <c r="M166" s="33"/>
      <c r="N166" s="34"/>
      <c r="O166" s="27"/>
      <c r="P166" s="27"/>
      <c r="Q166" s="27"/>
      <c r="R166" s="27"/>
      <c r="S166" s="27"/>
      <c r="T166" s="27"/>
      <c r="U166" s="27"/>
      <c r="V166" s="27"/>
      <c r="W166" s="27"/>
      <c r="X166" s="27"/>
      <c r="Y166" s="27"/>
      <c r="Z166" s="27"/>
      <c r="AA166" s="27"/>
      <c r="AB166" s="27"/>
      <c r="AC166" s="27"/>
      <c r="AD166" s="27"/>
      <c r="AE166" s="27"/>
      <c r="AF166" s="27"/>
      <c r="AG166" s="27"/>
      <c r="AH166" s="27"/>
      <c r="AI166" s="27"/>
      <c r="AJ166" s="27"/>
    </row>
    <row r="167" spans="1:36">
      <c r="A167" s="33"/>
      <c r="B167" s="31"/>
      <c r="C167" s="33"/>
      <c r="D167" s="33"/>
      <c r="E167" s="33"/>
      <c r="F167" s="33"/>
      <c r="G167" s="33"/>
      <c r="H167" s="33"/>
      <c r="I167" s="33"/>
      <c r="J167" s="33"/>
      <c r="K167" s="33"/>
      <c r="L167" s="33"/>
      <c r="M167" s="33"/>
      <c r="N167" s="34"/>
      <c r="O167" s="27"/>
      <c r="P167" s="27"/>
      <c r="Q167" s="27"/>
      <c r="R167" s="27"/>
      <c r="S167" s="27"/>
      <c r="T167" s="27"/>
      <c r="U167" s="27"/>
      <c r="V167" s="27"/>
      <c r="W167" s="27"/>
      <c r="X167" s="27"/>
      <c r="Y167" s="27"/>
      <c r="Z167" s="27"/>
      <c r="AA167" s="27"/>
      <c r="AB167" s="27"/>
      <c r="AC167" s="27"/>
      <c r="AD167" s="27"/>
      <c r="AE167" s="27"/>
      <c r="AF167" s="27"/>
      <c r="AG167" s="27"/>
      <c r="AH167" s="27"/>
      <c r="AI167" s="27"/>
      <c r="AJ167" s="27"/>
    </row>
    <row r="168" spans="1:36">
      <c r="A168" s="33"/>
      <c r="B168" s="31"/>
      <c r="C168" s="33"/>
      <c r="D168" s="33"/>
      <c r="E168" s="33"/>
      <c r="F168" s="33"/>
      <c r="G168" s="33"/>
      <c r="H168" s="33"/>
      <c r="I168" s="33"/>
      <c r="J168" s="33"/>
      <c r="K168" s="33"/>
      <c r="L168" s="33"/>
      <c r="M168" s="33"/>
      <c r="N168" s="34"/>
      <c r="O168" s="27"/>
      <c r="P168" s="27"/>
      <c r="Q168" s="27"/>
      <c r="R168" s="27"/>
      <c r="S168" s="27"/>
      <c r="T168" s="27"/>
      <c r="U168" s="27"/>
      <c r="V168" s="27"/>
      <c r="W168" s="27"/>
      <c r="X168" s="27"/>
      <c r="Y168" s="27"/>
      <c r="Z168" s="27"/>
      <c r="AA168" s="27"/>
      <c r="AB168" s="27"/>
      <c r="AC168" s="27"/>
      <c r="AD168" s="27"/>
      <c r="AE168" s="27"/>
      <c r="AF168" s="27"/>
      <c r="AG168" s="27"/>
      <c r="AH168" s="27"/>
      <c r="AI168" s="27"/>
      <c r="AJ168" s="27"/>
    </row>
    <row r="169" spans="1:36">
      <c r="A169" s="27"/>
      <c r="B169" s="31"/>
      <c r="C169" s="33"/>
      <c r="D169" s="33"/>
      <c r="E169" s="33"/>
      <c r="F169" s="33"/>
      <c r="G169" s="33"/>
      <c r="H169" s="33"/>
      <c r="I169" s="33"/>
      <c r="J169" s="33"/>
      <c r="K169" s="33"/>
      <c r="L169" s="33"/>
      <c r="M169" s="33"/>
      <c r="N169" s="34"/>
      <c r="O169" s="27"/>
      <c r="P169" s="27"/>
      <c r="Q169" s="27"/>
      <c r="R169" s="27"/>
      <c r="S169" s="27"/>
      <c r="T169" s="27"/>
      <c r="U169" s="27"/>
      <c r="V169" s="27"/>
      <c r="W169" s="27"/>
      <c r="X169" s="27"/>
      <c r="Y169" s="27"/>
      <c r="Z169" s="27"/>
      <c r="AA169" s="27"/>
      <c r="AB169" s="27"/>
      <c r="AC169" s="27"/>
      <c r="AD169" s="27"/>
      <c r="AE169" s="27"/>
      <c r="AF169" s="27"/>
      <c r="AG169" s="27"/>
      <c r="AH169" s="27"/>
      <c r="AI169" s="27"/>
      <c r="AJ169" s="27"/>
    </row>
    <row r="170" spans="1:36" ht="15.75" thickBot="1">
      <c r="A170" s="27"/>
      <c r="B170" s="39"/>
      <c r="C170" s="32"/>
      <c r="D170" s="32"/>
      <c r="E170" s="32"/>
      <c r="F170" s="32"/>
      <c r="G170" s="32"/>
      <c r="H170" s="32"/>
      <c r="I170" s="32"/>
      <c r="J170" s="32"/>
      <c r="K170" s="32"/>
      <c r="L170" s="32"/>
      <c r="M170" s="32"/>
      <c r="N170" s="40"/>
      <c r="O170" s="27"/>
      <c r="P170" s="27"/>
      <c r="Q170" s="27"/>
      <c r="R170" s="27"/>
      <c r="S170" s="27"/>
      <c r="T170" s="27"/>
      <c r="U170" s="27"/>
      <c r="V170" s="27"/>
      <c r="W170" s="27"/>
      <c r="X170" s="27"/>
      <c r="Y170" s="27"/>
      <c r="Z170" s="27"/>
      <c r="AA170" s="27"/>
      <c r="AB170" s="27"/>
      <c r="AC170" s="27"/>
      <c r="AD170" s="27"/>
      <c r="AE170" s="27"/>
      <c r="AF170" s="27"/>
      <c r="AG170" s="27"/>
      <c r="AH170" s="27"/>
      <c r="AI170" s="27"/>
      <c r="AJ170" s="27"/>
    </row>
    <row r="171" spans="1:36">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row>
    <row r="172" spans="1:36" ht="15.75" thickBo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row>
    <row r="173" spans="1:36" ht="15.75" thickBot="1">
      <c r="A173" s="27"/>
      <c r="B173" s="28"/>
      <c r="C173" s="29"/>
      <c r="D173" s="29"/>
      <c r="E173" s="29"/>
      <c r="F173" s="29"/>
      <c r="G173" s="29"/>
      <c r="H173" s="29"/>
      <c r="I173" s="29"/>
      <c r="J173" s="29"/>
      <c r="K173" s="29"/>
      <c r="L173" s="29"/>
      <c r="M173" s="29"/>
      <c r="N173" s="30"/>
      <c r="O173" s="27"/>
      <c r="P173" s="27"/>
      <c r="Q173" s="27"/>
      <c r="R173" s="27"/>
      <c r="S173" s="27"/>
      <c r="T173" s="27"/>
      <c r="U173" s="27"/>
      <c r="V173" s="27"/>
      <c r="W173" s="27"/>
      <c r="X173" s="27"/>
      <c r="Y173" s="27"/>
      <c r="Z173" s="27"/>
      <c r="AA173" s="27"/>
      <c r="AB173" s="27"/>
      <c r="AC173" s="27"/>
      <c r="AD173" s="27"/>
      <c r="AE173" s="27"/>
      <c r="AF173" s="27"/>
      <c r="AG173" s="27"/>
      <c r="AH173" s="27"/>
      <c r="AI173" s="27"/>
      <c r="AJ173" s="27"/>
    </row>
    <row r="174" spans="1:36" ht="19.5" thickBot="1">
      <c r="A174" s="27"/>
      <c r="B174" s="44"/>
      <c r="C174" s="90" t="s">
        <v>78</v>
      </c>
      <c r="D174" s="91"/>
      <c r="E174" s="33"/>
      <c r="F174" s="33"/>
      <c r="G174" s="33"/>
      <c r="H174" s="33"/>
      <c r="I174" s="33"/>
      <c r="J174" s="33"/>
      <c r="K174" s="33"/>
      <c r="L174" s="33"/>
      <c r="M174" s="33"/>
      <c r="N174" s="34"/>
      <c r="O174" s="27"/>
      <c r="P174" s="27"/>
      <c r="Q174" s="27"/>
      <c r="R174" s="27"/>
      <c r="S174" s="27"/>
      <c r="T174" s="27"/>
      <c r="U174" s="27"/>
      <c r="V174" s="27"/>
      <c r="W174" s="27"/>
      <c r="X174" s="27"/>
      <c r="Y174" s="27"/>
      <c r="Z174" s="27"/>
      <c r="AA174" s="27"/>
      <c r="AB174" s="27"/>
      <c r="AC174" s="27"/>
      <c r="AD174" s="27"/>
      <c r="AE174" s="27"/>
      <c r="AF174" s="27"/>
      <c r="AG174" s="27"/>
      <c r="AH174" s="27"/>
      <c r="AI174" s="27"/>
      <c r="AJ174" s="27"/>
    </row>
    <row r="175" spans="1:36" ht="19.5" thickBot="1">
      <c r="A175" s="27"/>
      <c r="B175" s="44"/>
      <c r="C175" s="41"/>
      <c r="D175" s="35" t="s">
        <v>74</v>
      </c>
      <c r="E175" s="33"/>
      <c r="F175" s="33"/>
      <c r="G175" s="33"/>
      <c r="H175" s="33"/>
      <c r="I175" s="33"/>
      <c r="J175" s="33"/>
      <c r="K175" s="33"/>
      <c r="L175" s="33"/>
      <c r="M175" s="33"/>
      <c r="N175" s="34"/>
      <c r="O175" s="27"/>
      <c r="P175" s="27"/>
      <c r="Q175" s="27"/>
      <c r="R175" s="27"/>
      <c r="S175" s="27"/>
      <c r="T175" s="27"/>
      <c r="U175" s="27"/>
      <c r="V175" s="27"/>
      <c r="W175" s="27"/>
      <c r="X175" s="27"/>
      <c r="Y175" s="27"/>
      <c r="Z175" s="27"/>
      <c r="AA175" s="27"/>
      <c r="AB175" s="27"/>
      <c r="AC175" s="27"/>
      <c r="AD175" s="27"/>
      <c r="AE175" s="27"/>
      <c r="AF175" s="27"/>
      <c r="AG175" s="27"/>
      <c r="AH175" s="27"/>
      <c r="AI175" s="27"/>
      <c r="AJ175" s="27"/>
    </row>
    <row r="176" spans="1:36" ht="15.75" thickBot="1">
      <c r="A176" s="27"/>
      <c r="B176" s="44"/>
      <c r="C176" s="23" t="s">
        <v>160</v>
      </c>
      <c r="D176" s="37">
        <f>COUNTIF('Data Collection'!Y2:Y51,"below £50,000")</f>
        <v>0</v>
      </c>
      <c r="E176" s="33"/>
      <c r="F176" s="33"/>
      <c r="G176" s="33"/>
      <c r="H176" s="33"/>
      <c r="I176" s="33"/>
      <c r="J176" s="33"/>
      <c r="K176" s="33"/>
      <c r="L176" s="33"/>
      <c r="M176" s="33"/>
      <c r="N176" s="34"/>
      <c r="O176" s="27"/>
      <c r="P176" s="27"/>
      <c r="Q176" s="27"/>
      <c r="R176" s="27"/>
      <c r="S176" s="27"/>
      <c r="T176" s="27"/>
      <c r="U176" s="27"/>
      <c r="V176" s="27"/>
      <c r="W176" s="27"/>
      <c r="X176" s="27"/>
      <c r="Y176" s="27"/>
      <c r="Z176" s="27"/>
      <c r="AA176" s="27"/>
      <c r="AB176" s="27"/>
      <c r="AC176" s="27"/>
      <c r="AD176" s="27"/>
      <c r="AE176" s="27"/>
      <c r="AF176" s="27"/>
      <c r="AG176" s="27"/>
      <c r="AH176" s="27"/>
      <c r="AI176" s="27"/>
      <c r="AJ176" s="27"/>
    </row>
    <row r="177" spans="1:36" ht="15.75" thickBot="1">
      <c r="A177" s="27"/>
      <c r="B177" s="44"/>
      <c r="C177" s="23" t="s">
        <v>161</v>
      </c>
      <c r="D177" s="37">
        <f>COUNTIF('Data Collection'!Y2:Y51,"£50K - £100K")</f>
        <v>0</v>
      </c>
      <c r="E177" s="33"/>
      <c r="F177" s="33"/>
      <c r="G177" s="33"/>
      <c r="H177" s="33"/>
      <c r="I177" s="33"/>
      <c r="J177" s="33"/>
      <c r="K177" s="33"/>
      <c r="L177" s="33"/>
      <c r="M177" s="33"/>
      <c r="N177" s="34"/>
      <c r="O177" s="27"/>
      <c r="P177" s="27"/>
      <c r="Q177" s="27"/>
      <c r="R177" s="27"/>
      <c r="S177" s="27"/>
      <c r="T177" s="27"/>
      <c r="U177" s="27"/>
      <c r="V177" s="27"/>
      <c r="W177" s="27"/>
      <c r="X177" s="27"/>
      <c r="Y177" s="27"/>
      <c r="Z177" s="27"/>
      <c r="AA177" s="27"/>
      <c r="AB177" s="27"/>
      <c r="AC177" s="27"/>
      <c r="AD177" s="27"/>
      <c r="AE177" s="27"/>
      <c r="AF177" s="27"/>
      <c r="AG177" s="27"/>
      <c r="AH177" s="27"/>
      <c r="AI177" s="27"/>
      <c r="AJ177" s="27"/>
    </row>
    <row r="178" spans="1:36" ht="15.75" thickBot="1">
      <c r="A178" s="27"/>
      <c r="B178" s="44"/>
      <c r="C178" s="23" t="s">
        <v>63</v>
      </c>
      <c r="D178" s="37">
        <f>COUNTIF('Data Collection'!Y2:Y51,"£100K - £200K")</f>
        <v>0</v>
      </c>
      <c r="E178" s="33"/>
      <c r="F178" s="33"/>
      <c r="G178" s="33"/>
      <c r="H178" s="33"/>
      <c r="I178" s="33"/>
      <c r="J178" s="33"/>
      <c r="K178" s="33"/>
      <c r="L178" s="33"/>
      <c r="M178" s="33"/>
      <c r="N178" s="34"/>
      <c r="O178" s="27"/>
      <c r="P178" s="27"/>
      <c r="Q178" s="27"/>
      <c r="R178" s="27"/>
      <c r="S178" s="27"/>
      <c r="T178" s="27"/>
      <c r="U178" s="27"/>
      <c r="V178" s="27"/>
      <c r="W178" s="27"/>
      <c r="X178" s="27"/>
      <c r="Y178" s="27"/>
      <c r="Z178" s="27"/>
      <c r="AA178" s="27"/>
      <c r="AB178" s="27"/>
      <c r="AC178" s="27"/>
      <c r="AD178" s="27"/>
      <c r="AE178" s="27"/>
      <c r="AF178" s="27"/>
      <c r="AG178" s="27"/>
      <c r="AH178" s="27"/>
      <c r="AI178" s="27"/>
      <c r="AJ178" s="27"/>
    </row>
    <row r="179" spans="1:36" ht="15.75" thickBot="1">
      <c r="A179" s="27"/>
      <c r="B179" s="44"/>
      <c r="C179" s="23" t="s">
        <v>155</v>
      </c>
      <c r="D179" s="37">
        <f>COUNTIF('Data Collection'!Y2:Y51,"£200K - £500K")</f>
        <v>0</v>
      </c>
      <c r="E179" s="33"/>
      <c r="F179" s="33"/>
      <c r="G179" s="33"/>
      <c r="H179" s="33"/>
      <c r="I179" s="33"/>
      <c r="J179" s="33"/>
      <c r="K179" s="33"/>
      <c r="L179" s="33"/>
      <c r="M179" s="33"/>
      <c r="N179" s="34"/>
      <c r="O179" s="27"/>
      <c r="P179" s="27"/>
      <c r="Q179" s="27"/>
      <c r="R179" s="27"/>
      <c r="S179" s="27"/>
      <c r="T179" s="27"/>
      <c r="U179" s="27"/>
      <c r="V179" s="27"/>
      <c r="W179" s="27"/>
      <c r="X179" s="27"/>
      <c r="Y179" s="27"/>
      <c r="Z179" s="27"/>
      <c r="AA179" s="27"/>
      <c r="AB179" s="27"/>
      <c r="AC179" s="27"/>
      <c r="AD179" s="27"/>
      <c r="AE179" s="27"/>
      <c r="AF179" s="27"/>
      <c r="AG179" s="27"/>
      <c r="AH179" s="27"/>
      <c r="AI179" s="27"/>
      <c r="AJ179" s="27"/>
    </row>
    <row r="180" spans="1:36" ht="15.75" thickBot="1">
      <c r="A180" s="27"/>
      <c r="B180" s="44"/>
      <c r="C180" s="23" t="s">
        <v>154</v>
      </c>
      <c r="D180" s="37">
        <f>COUNTIF('Data Collection'!Y3:Y52,"£500K - £1 million")</f>
        <v>0</v>
      </c>
      <c r="E180" s="33"/>
      <c r="F180" s="33"/>
      <c r="G180" s="33"/>
      <c r="H180" s="33"/>
      <c r="I180" s="33"/>
      <c r="J180" s="33"/>
      <c r="K180" s="33"/>
      <c r="L180" s="33"/>
      <c r="M180" s="33"/>
      <c r="N180" s="34"/>
      <c r="O180" s="27"/>
      <c r="P180" s="27"/>
      <c r="Q180" s="27"/>
      <c r="R180" s="27"/>
      <c r="S180" s="27"/>
      <c r="T180" s="27"/>
      <c r="U180" s="27"/>
      <c r="V180" s="27"/>
      <c r="W180" s="27"/>
      <c r="X180" s="27"/>
      <c r="Y180" s="27"/>
      <c r="Z180" s="27"/>
      <c r="AA180" s="27"/>
      <c r="AB180" s="27"/>
      <c r="AC180" s="27"/>
      <c r="AD180" s="27"/>
      <c r="AE180" s="27"/>
      <c r="AF180" s="27"/>
      <c r="AG180" s="27"/>
      <c r="AH180" s="27"/>
      <c r="AI180" s="27"/>
      <c r="AJ180" s="27"/>
    </row>
    <row r="181" spans="1:36" ht="15.75" thickBot="1">
      <c r="A181" s="27"/>
      <c r="B181" s="44"/>
      <c r="C181" s="23" t="s">
        <v>162</v>
      </c>
      <c r="D181" s="37">
        <f>COUNTIF('Data Collection'!Y4:Y53,"over £1 million")</f>
        <v>0</v>
      </c>
      <c r="E181" s="33"/>
      <c r="F181" s="33"/>
      <c r="G181" s="33"/>
      <c r="H181" s="33"/>
      <c r="I181" s="33"/>
      <c r="J181" s="33"/>
      <c r="K181" s="33"/>
      <c r="L181" s="33"/>
      <c r="M181" s="33"/>
      <c r="N181" s="34"/>
      <c r="O181" s="27"/>
      <c r="P181" s="27"/>
      <c r="Q181" s="27"/>
      <c r="R181" s="27"/>
      <c r="S181" s="27"/>
      <c r="T181" s="27"/>
      <c r="U181" s="27"/>
      <c r="V181" s="27"/>
      <c r="W181" s="27"/>
      <c r="X181" s="27"/>
      <c r="Y181" s="27"/>
      <c r="Z181" s="27"/>
      <c r="AA181" s="27"/>
      <c r="AB181" s="27"/>
      <c r="AC181" s="27"/>
      <c r="AD181" s="27"/>
      <c r="AE181" s="27"/>
      <c r="AF181" s="27"/>
      <c r="AG181" s="27"/>
      <c r="AH181" s="27"/>
      <c r="AI181" s="27"/>
      <c r="AJ181" s="27"/>
    </row>
    <row r="182" spans="1:36" ht="15.75" thickBot="1">
      <c r="A182" s="27"/>
      <c r="B182" s="44"/>
      <c r="C182" s="33"/>
      <c r="D182" s="38"/>
      <c r="E182" s="33"/>
      <c r="F182" s="33"/>
      <c r="G182" s="33"/>
      <c r="H182" s="33"/>
      <c r="I182" s="33"/>
      <c r="J182" s="33"/>
      <c r="K182" s="33"/>
      <c r="L182" s="33"/>
      <c r="M182" s="33"/>
      <c r="N182" s="34"/>
      <c r="O182" s="27"/>
      <c r="P182" s="27"/>
      <c r="Q182" s="27"/>
      <c r="R182" s="27"/>
      <c r="S182" s="27"/>
      <c r="T182" s="27"/>
      <c r="U182" s="27"/>
      <c r="V182" s="27"/>
      <c r="W182" s="27"/>
      <c r="X182" s="27"/>
      <c r="Y182" s="27"/>
      <c r="Z182" s="27"/>
      <c r="AA182" s="27"/>
      <c r="AB182" s="27"/>
      <c r="AC182" s="27"/>
      <c r="AD182" s="27"/>
      <c r="AE182" s="27"/>
      <c r="AF182" s="27"/>
      <c r="AG182" s="27"/>
      <c r="AH182" s="27"/>
      <c r="AI182" s="27"/>
      <c r="AJ182" s="27"/>
    </row>
    <row r="183" spans="1:36" ht="15.75" thickBot="1">
      <c r="A183" s="27"/>
      <c r="B183" s="31"/>
      <c r="C183" s="53" t="s">
        <v>85</v>
      </c>
      <c r="D183" s="37">
        <f>SUM(D176:D179)</f>
        <v>0</v>
      </c>
      <c r="E183" s="33"/>
      <c r="F183" s="33"/>
      <c r="G183" s="33"/>
      <c r="H183" s="33"/>
      <c r="I183" s="33"/>
      <c r="J183" s="33"/>
      <c r="K183" s="33"/>
      <c r="L183" s="33"/>
      <c r="M183" s="33"/>
      <c r="N183" s="34"/>
      <c r="O183" s="27"/>
      <c r="P183" s="27"/>
      <c r="Q183" s="27"/>
      <c r="R183" s="27"/>
      <c r="S183" s="27"/>
      <c r="T183" s="27"/>
      <c r="U183" s="27"/>
      <c r="V183" s="27"/>
      <c r="W183" s="27"/>
      <c r="X183" s="27"/>
      <c r="Y183" s="27"/>
      <c r="Z183" s="27"/>
      <c r="AA183" s="27"/>
      <c r="AB183" s="27"/>
      <c r="AC183" s="27"/>
      <c r="AD183" s="27"/>
      <c r="AE183" s="27"/>
      <c r="AF183" s="27"/>
      <c r="AG183" s="27"/>
      <c r="AH183" s="27"/>
      <c r="AI183" s="27"/>
      <c r="AJ183" s="27"/>
    </row>
    <row r="184" spans="1:36">
      <c r="A184" s="27"/>
      <c r="B184" s="31"/>
      <c r="C184" s="33"/>
      <c r="D184" s="33"/>
      <c r="E184" s="33"/>
      <c r="F184" s="33"/>
      <c r="G184" s="33"/>
      <c r="H184" s="33"/>
      <c r="I184" s="33"/>
      <c r="J184" s="33"/>
      <c r="K184" s="33"/>
      <c r="L184" s="33"/>
      <c r="M184" s="33"/>
      <c r="N184" s="34"/>
      <c r="O184" s="27"/>
      <c r="P184" s="27"/>
      <c r="Q184" s="27"/>
      <c r="R184" s="27"/>
      <c r="S184" s="27"/>
      <c r="T184" s="27"/>
      <c r="U184" s="27"/>
      <c r="V184" s="27"/>
      <c r="W184" s="27"/>
      <c r="X184" s="27"/>
      <c r="Y184" s="27"/>
      <c r="Z184" s="27"/>
      <c r="AA184" s="27"/>
      <c r="AB184" s="27"/>
      <c r="AC184" s="27"/>
      <c r="AD184" s="27"/>
      <c r="AE184" s="27"/>
      <c r="AF184" s="27"/>
      <c r="AG184" s="27"/>
      <c r="AH184" s="27"/>
      <c r="AI184" s="27"/>
      <c r="AJ184" s="27"/>
    </row>
    <row r="185" spans="1:36">
      <c r="A185" s="27"/>
      <c r="B185" s="31"/>
      <c r="C185" s="33"/>
      <c r="D185" s="33"/>
      <c r="E185" s="33"/>
      <c r="F185" s="33"/>
      <c r="G185" s="33"/>
      <c r="H185" s="33"/>
      <c r="I185" s="33"/>
      <c r="J185" s="33"/>
      <c r="K185" s="33"/>
      <c r="L185" s="33"/>
      <c r="M185" s="33"/>
      <c r="N185" s="34"/>
      <c r="O185" s="27"/>
      <c r="P185" s="27"/>
      <c r="Q185" s="27"/>
      <c r="R185" s="27"/>
      <c r="S185" s="27"/>
      <c r="T185" s="27"/>
      <c r="U185" s="27"/>
      <c r="V185" s="27"/>
      <c r="W185" s="27"/>
      <c r="X185" s="27"/>
      <c r="Y185" s="27"/>
      <c r="Z185" s="27"/>
      <c r="AA185" s="27"/>
      <c r="AB185" s="27"/>
      <c r="AC185" s="27"/>
      <c r="AD185" s="27"/>
      <c r="AE185" s="27"/>
      <c r="AF185" s="27"/>
      <c r="AG185" s="27"/>
      <c r="AH185" s="27"/>
      <c r="AI185" s="27"/>
      <c r="AJ185" s="27"/>
    </row>
    <row r="186" spans="1:36">
      <c r="A186" s="27"/>
      <c r="B186" s="31"/>
      <c r="C186" s="33"/>
      <c r="D186" s="33"/>
      <c r="E186" s="33"/>
      <c r="F186" s="33"/>
      <c r="G186" s="33"/>
      <c r="H186" s="33"/>
      <c r="I186" s="33"/>
      <c r="J186" s="33"/>
      <c r="K186" s="33"/>
      <c r="L186" s="33"/>
      <c r="M186" s="33"/>
      <c r="N186" s="34"/>
      <c r="O186" s="27"/>
      <c r="P186" s="27"/>
      <c r="Q186" s="27"/>
      <c r="R186" s="27"/>
      <c r="S186" s="27"/>
      <c r="T186" s="27"/>
      <c r="U186" s="27"/>
      <c r="V186" s="27"/>
      <c r="W186" s="27"/>
      <c r="X186" s="27"/>
      <c r="Y186" s="27"/>
      <c r="Z186" s="27"/>
      <c r="AA186" s="27"/>
      <c r="AB186" s="27"/>
      <c r="AC186" s="27"/>
      <c r="AD186" s="27"/>
      <c r="AE186" s="27"/>
      <c r="AF186" s="27"/>
      <c r="AG186" s="27"/>
      <c r="AH186" s="27"/>
      <c r="AI186" s="27"/>
      <c r="AJ186" s="27"/>
    </row>
    <row r="187" spans="1:36">
      <c r="A187" s="27"/>
      <c r="B187" s="31"/>
      <c r="C187" s="33"/>
      <c r="D187" s="33"/>
      <c r="E187" s="33"/>
      <c r="F187" s="33"/>
      <c r="G187" s="33"/>
      <c r="H187" s="33"/>
      <c r="I187" s="33"/>
      <c r="J187" s="33"/>
      <c r="K187" s="33"/>
      <c r="L187" s="33"/>
      <c r="M187" s="33"/>
      <c r="N187" s="34"/>
      <c r="O187" s="27"/>
      <c r="P187" s="27"/>
      <c r="Q187" s="27"/>
      <c r="R187" s="27"/>
      <c r="S187" s="27"/>
      <c r="T187" s="27"/>
      <c r="U187" s="27"/>
      <c r="V187" s="27"/>
      <c r="W187" s="27"/>
      <c r="X187" s="27"/>
      <c r="Y187" s="27"/>
      <c r="Z187" s="27"/>
      <c r="AA187" s="27"/>
      <c r="AB187" s="27"/>
      <c r="AC187" s="27"/>
      <c r="AD187" s="27"/>
      <c r="AE187" s="27"/>
      <c r="AF187" s="27"/>
      <c r="AG187" s="27"/>
      <c r="AH187" s="27"/>
      <c r="AI187" s="27"/>
      <c r="AJ187" s="27"/>
    </row>
    <row r="188" spans="1:36">
      <c r="A188" s="27"/>
      <c r="B188" s="31"/>
      <c r="C188" s="33"/>
      <c r="D188" s="33"/>
      <c r="E188" s="33"/>
      <c r="F188" s="33"/>
      <c r="G188" s="33"/>
      <c r="H188" s="33"/>
      <c r="I188" s="33"/>
      <c r="J188" s="33"/>
      <c r="K188" s="33"/>
      <c r="L188" s="33"/>
      <c r="M188" s="33"/>
      <c r="N188" s="34"/>
      <c r="O188" s="27"/>
      <c r="P188" s="27"/>
      <c r="Q188" s="27"/>
      <c r="R188" s="27"/>
      <c r="S188" s="27"/>
      <c r="T188" s="27"/>
      <c r="U188" s="27"/>
      <c r="V188" s="27"/>
      <c r="W188" s="27"/>
      <c r="X188" s="27"/>
      <c r="Y188" s="27"/>
      <c r="Z188" s="27"/>
      <c r="AA188" s="27"/>
      <c r="AB188" s="27"/>
      <c r="AC188" s="27"/>
      <c r="AD188" s="27"/>
      <c r="AE188" s="27"/>
      <c r="AF188" s="27"/>
      <c r="AG188" s="27"/>
      <c r="AH188" s="27"/>
      <c r="AI188" s="27"/>
      <c r="AJ188" s="27"/>
    </row>
    <row r="189" spans="1:36">
      <c r="A189" s="27"/>
      <c r="B189" s="31"/>
      <c r="C189" s="33"/>
      <c r="D189" s="33"/>
      <c r="E189" s="33"/>
      <c r="F189" s="33"/>
      <c r="G189" s="33"/>
      <c r="H189" s="33"/>
      <c r="I189" s="33"/>
      <c r="J189" s="33"/>
      <c r="K189" s="33"/>
      <c r="L189" s="33"/>
      <c r="M189" s="33"/>
      <c r="N189" s="34"/>
      <c r="O189" s="27"/>
      <c r="P189" s="27"/>
      <c r="Q189" s="27"/>
      <c r="R189" s="27"/>
      <c r="S189" s="27"/>
      <c r="T189" s="27"/>
      <c r="U189" s="27"/>
      <c r="V189" s="27"/>
      <c r="W189" s="27"/>
      <c r="X189" s="27"/>
      <c r="Y189" s="27"/>
      <c r="Z189" s="27"/>
      <c r="AA189" s="27"/>
      <c r="AB189" s="27"/>
      <c r="AC189" s="27"/>
      <c r="AD189" s="27"/>
      <c r="AE189" s="27"/>
      <c r="AF189" s="27"/>
      <c r="AG189" s="27"/>
      <c r="AH189" s="27"/>
      <c r="AI189" s="27"/>
      <c r="AJ189" s="27"/>
    </row>
    <row r="190" spans="1:36">
      <c r="A190" s="27"/>
      <c r="B190" s="31"/>
      <c r="C190" s="33"/>
      <c r="D190" s="33"/>
      <c r="E190" s="33"/>
      <c r="F190" s="33"/>
      <c r="G190" s="33"/>
      <c r="H190" s="33"/>
      <c r="I190" s="33"/>
      <c r="J190" s="33"/>
      <c r="K190" s="33"/>
      <c r="L190" s="33"/>
      <c r="M190" s="33"/>
      <c r="N190" s="34"/>
      <c r="O190" s="27"/>
      <c r="P190" s="27"/>
      <c r="Q190" s="27"/>
      <c r="R190" s="27"/>
      <c r="S190" s="27"/>
      <c r="T190" s="27"/>
      <c r="U190" s="27"/>
      <c r="V190" s="27"/>
      <c r="W190" s="27"/>
      <c r="X190" s="27"/>
      <c r="Y190" s="27"/>
      <c r="Z190" s="27"/>
      <c r="AA190" s="27"/>
      <c r="AB190" s="27"/>
      <c r="AC190" s="27"/>
      <c r="AD190" s="27"/>
      <c r="AE190" s="27"/>
      <c r="AF190" s="27"/>
      <c r="AG190" s="27"/>
      <c r="AH190" s="27"/>
      <c r="AI190" s="27"/>
      <c r="AJ190" s="27"/>
    </row>
    <row r="191" spans="1:36">
      <c r="A191" s="27"/>
      <c r="B191" s="31"/>
      <c r="C191" s="33"/>
      <c r="D191" s="33"/>
      <c r="E191" s="33"/>
      <c r="F191" s="33"/>
      <c r="G191" s="33"/>
      <c r="H191" s="33"/>
      <c r="I191" s="33"/>
      <c r="J191" s="33"/>
      <c r="K191" s="33"/>
      <c r="L191" s="33"/>
      <c r="M191" s="33"/>
      <c r="N191" s="34"/>
      <c r="O191" s="27"/>
      <c r="P191" s="27"/>
      <c r="Q191" s="27"/>
      <c r="R191" s="27"/>
      <c r="S191" s="27"/>
      <c r="T191" s="27"/>
      <c r="U191" s="27"/>
      <c r="V191" s="27"/>
      <c r="W191" s="27"/>
      <c r="X191" s="27"/>
      <c r="Y191" s="27"/>
      <c r="Z191" s="27"/>
      <c r="AA191" s="27"/>
      <c r="AB191" s="27"/>
      <c r="AC191" s="27"/>
      <c r="AD191" s="27"/>
      <c r="AE191" s="27"/>
      <c r="AF191" s="27"/>
      <c r="AG191" s="27"/>
      <c r="AH191" s="27"/>
      <c r="AI191" s="27"/>
      <c r="AJ191" s="27"/>
    </row>
    <row r="192" spans="1:36">
      <c r="A192" s="27"/>
      <c r="B192" s="31"/>
      <c r="C192" s="33"/>
      <c r="D192" s="33"/>
      <c r="E192" s="33"/>
      <c r="F192" s="33"/>
      <c r="G192" s="33"/>
      <c r="H192" s="33"/>
      <c r="I192" s="33"/>
      <c r="J192" s="33"/>
      <c r="K192" s="33"/>
      <c r="L192" s="33"/>
      <c r="M192" s="33"/>
      <c r="N192" s="34"/>
      <c r="O192" s="27"/>
      <c r="P192" s="27"/>
      <c r="Q192" s="27"/>
      <c r="R192" s="27"/>
      <c r="S192" s="27"/>
      <c r="T192" s="27"/>
      <c r="U192" s="27"/>
      <c r="V192" s="27"/>
      <c r="W192" s="27"/>
      <c r="X192" s="27"/>
      <c r="Y192" s="27"/>
      <c r="Z192" s="27"/>
      <c r="AA192" s="27"/>
      <c r="AB192" s="27"/>
      <c r="AC192" s="27"/>
      <c r="AD192" s="27"/>
      <c r="AE192" s="27"/>
      <c r="AF192" s="27"/>
      <c r="AG192" s="27"/>
      <c r="AH192" s="27"/>
      <c r="AI192" s="27"/>
      <c r="AJ192" s="27"/>
    </row>
    <row r="193" spans="1:36" ht="15.75" thickBot="1">
      <c r="A193" s="27"/>
      <c r="B193" s="39"/>
      <c r="C193" s="32"/>
      <c r="D193" s="32"/>
      <c r="E193" s="32"/>
      <c r="F193" s="32"/>
      <c r="G193" s="32"/>
      <c r="H193" s="32"/>
      <c r="I193" s="32"/>
      <c r="J193" s="32"/>
      <c r="K193" s="32"/>
      <c r="L193" s="32"/>
      <c r="M193" s="32"/>
      <c r="N193" s="40"/>
      <c r="O193" s="27"/>
      <c r="P193" s="27"/>
      <c r="Q193" s="27"/>
      <c r="R193" s="27"/>
      <c r="S193" s="27"/>
      <c r="T193" s="27"/>
      <c r="U193" s="27"/>
      <c r="V193" s="27"/>
      <c r="W193" s="27"/>
      <c r="X193" s="27"/>
      <c r="Y193" s="27"/>
      <c r="Z193" s="27"/>
      <c r="AA193" s="27"/>
      <c r="AB193" s="27"/>
      <c r="AC193" s="27"/>
      <c r="AD193" s="27"/>
      <c r="AE193" s="27"/>
      <c r="AF193" s="27"/>
      <c r="AG193" s="27"/>
      <c r="AH193" s="27"/>
      <c r="AI193" s="27"/>
      <c r="AJ193" s="27"/>
    </row>
    <row r="194" spans="1:36">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row>
    <row r="195" spans="1:36" ht="15.75" thickBo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row>
    <row r="196" spans="1:36" ht="15.75" thickBot="1">
      <c r="A196" s="27"/>
      <c r="B196" s="28"/>
      <c r="C196" s="29"/>
      <c r="D196" s="29"/>
      <c r="E196" s="29"/>
      <c r="F196" s="29"/>
      <c r="G196" s="29"/>
      <c r="H196" s="29"/>
      <c r="I196" s="29"/>
      <c r="J196" s="29"/>
      <c r="K196" s="29"/>
      <c r="L196" s="29"/>
      <c r="M196" s="29"/>
      <c r="N196" s="30"/>
      <c r="O196" s="27"/>
      <c r="P196" s="27"/>
      <c r="Q196" s="27"/>
      <c r="R196" s="27"/>
      <c r="S196" s="27"/>
      <c r="T196" s="27"/>
      <c r="U196" s="27"/>
      <c r="V196" s="27"/>
      <c r="W196" s="27"/>
      <c r="X196" s="27"/>
      <c r="Y196" s="27"/>
      <c r="Z196" s="27"/>
      <c r="AA196" s="27"/>
      <c r="AB196" s="27"/>
      <c r="AC196" s="27"/>
      <c r="AD196" s="27"/>
      <c r="AE196" s="27"/>
      <c r="AF196" s="27"/>
      <c r="AG196" s="27"/>
      <c r="AH196" s="27"/>
      <c r="AI196" s="27"/>
      <c r="AJ196" s="27"/>
    </row>
    <row r="197" spans="1:36" ht="19.5" thickBot="1">
      <c r="A197" s="27"/>
      <c r="B197" s="44"/>
      <c r="C197" s="90" t="s">
        <v>94</v>
      </c>
      <c r="D197" s="91"/>
      <c r="E197" s="33"/>
      <c r="F197" s="33"/>
      <c r="G197" s="33"/>
      <c r="H197" s="33"/>
      <c r="I197" s="33"/>
      <c r="J197" s="33"/>
      <c r="K197" s="33"/>
      <c r="L197" s="33"/>
      <c r="M197" s="33"/>
      <c r="N197" s="34"/>
      <c r="O197" s="27"/>
      <c r="P197" s="27"/>
      <c r="Q197" s="27"/>
      <c r="R197" s="27"/>
      <c r="S197" s="27"/>
      <c r="T197" s="27"/>
      <c r="U197" s="27"/>
      <c r="V197" s="27"/>
      <c r="W197" s="27"/>
      <c r="X197" s="27"/>
      <c r="Y197" s="27"/>
      <c r="Z197" s="27"/>
      <c r="AA197" s="27"/>
      <c r="AB197" s="27"/>
      <c r="AC197" s="27"/>
      <c r="AD197" s="27"/>
      <c r="AE197" s="27"/>
      <c r="AF197" s="27"/>
      <c r="AG197" s="27"/>
      <c r="AH197" s="27"/>
      <c r="AI197" s="27"/>
      <c r="AJ197" s="27"/>
    </row>
    <row r="198" spans="1:36" ht="19.5" thickBot="1">
      <c r="A198" s="27"/>
      <c r="B198" s="44"/>
      <c r="C198" s="41"/>
      <c r="D198" s="35" t="s">
        <v>74</v>
      </c>
      <c r="E198" s="33"/>
      <c r="F198" s="33"/>
      <c r="G198" s="33"/>
      <c r="H198" s="33"/>
      <c r="I198" s="33"/>
      <c r="J198" s="33"/>
      <c r="K198" s="33"/>
      <c r="L198" s="33"/>
      <c r="M198" s="33"/>
      <c r="N198" s="34"/>
      <c r="O198" s="27"/>
      <c r="P198" s="27"/>
      <c r="Q198" s="27"/>
      <c r="R198" s="27"/>
      <c r="S198" s="27"/>
      <c r="T198" s="27"/>
      <c r="U198" s="27"/>
      <c r="V198" s="27"/>
      <c r="W198" s="27"/>
      <c r="X198" s="27"/>
      <c r="Y198" s="27"/>
      <c r="Z198" s="27"/>
      <c r="AA198" s="27"/>
      <c r="AB198" s="27"/>
      <c r="AC198" s="27"/>
      <c r="AD198" s="27"/>
      <c r="AE198" s="27"/>
      <c r="AF198" s="27"/>
      <c r="AG198" s="27"/>
      <c r="AH198" s="27"/>
      <c r="AI198" s="27"/>
      <c r="AJ198" s="27"/>
    </row>
    <row r="199" spans="1:36" ht="15.75" thickBot="1">
      <c r="A199" s="27"/>
      <c r="B199" s="44"/>
      <c r="C199" s="23" t="s">
        <v>65</v>
      </c>
      <c r="D199" s="37">
        <f>COUNTIF('Data Collection'!Z2:Z51,"0 - 20%")</f>
        <v>0</v>
      </c>
      <c r="E199" s="33"/>
      <c r="F199" s="33"/>
      <c r="G199" s="33"/>
      <c r="H199" s="33"/>
      <c r="I199" s="33"/>
      <c r="J199" s="33"/>
      <c r="K199" s="33"/>
      <c r="L199" s="33"/>
      <c r="M199" s="33"/>
      <c r="N199" s="34"/>
      <c r="O199" s="27"/>
      <c r="P199" s="27"/>
      <c r="Q199" s="27"/>
      <c r="R199" s="27"/>
      <c r="S199" s="27"/>
      <c r="T199" s="27"/>
      <c r="U199" s="27"/>
      <c r="V199" s="27"/>
      <c r="W199" s="27"/>
      <c r="X199" s="27"/>
      <c r="Y199" s="27"/>
      <c r="Z199" s="27"/>
      <c r="AA199" s="27"/>
      <c r="AB199" s="27"/>
      <c r="AC199" s="27"/>
      <c r="AD199" s="27"/>
      <c r="AE199" s="27"/>
      <c r="AF199" s="27"/>
      <c r="AG199" s="27"/>
      <c r="AH199" s="27"/>
      <c r="AI199" s="27"/>
      <c r="AJ199" s="27"/>
    </row>
    <row r="200" spans="1:36" ht="15.75" thickBot="1">
      <c r="A200" s="27"/>
      <c r="B200" s="44"/>
      <c r="C200" s="23" t="s">
        <v>66</v>
      </c>
      <c r="D200" s="37">
        <f>COUNTIF('Data Collection'!Z2:Z51,"20 - 40%")</f>
        <v>0</v>
      </c>
      <c r="E200" s="33"/>
      <c r="F200" s="33"/>
      <c r="G200" s="33"/>
      <c r="H200" s="33"/>
      <c r="I200" s="33"/>
      <c r="J200" s="33"/>
      <c r="K200" s="33"/>
      <c r="L200" s="33"/>
      <c r="M200" s="33"/>
      <c r="N200" s="34"/>
      <c r="O200" s="27"/>
      <c r="P200" s="27"/>
      <c r="Q200" s="27"/>
      <c r="R200" s="27"/>
      <c r="S200" s="27"/>
      <c r="T200" s="27"/>
      <c r="U200" s="27"/>
      <c r="V200" s="27"/>
      <c r="W200" s="27"/>
      <c r="X200" s="27"/>
      <c r="Y200" s="27"/>
      <c r="Z200" s="27"/>
      <c r="AA200" s="27"/>
      <c r="AB200" s="27"/>
      <c r="AC200" s="27"/>
      <c r="AD200" s="27"/>
      <c r="AE200" s="27"/>
      <c r="AF200" s="27"/>
      <c r="AG200" s="27"/>
      <c r="AH200" s="27"/>
      <c r="AI200" s="27"/>
      <c r="AJ200" s="27"/>
    </row>
    <row r="201" spans="1:36" ht="15.75" thickBot="1">
      <c r="A201" s="27"/>
      <c r="B201" s="44"/>
      <c r="C201" s="23" t="s">
        <v>67</v>
      </c>
      <c r="D201" s="37">
        <f>COUNTIF('Data Collection'!Z2:Z51,"40 - 60%")</f>
        <v>0</v>
      </c>
      <c r="E201" s="33"/>
      <c r="F201" s="33"/>
      <c r="G201" s="33"/>
      <c r="H201" s="33"/>
      <c r="I201" s="33"/>
      <c r="J201" s="33"/>
      <c r="K201" s="33"/>
      <c r="L201" s="33"/>
      <c r="M201" s="33"/>
      <c r="N201" s="34"/>
      <c r="O201" s="27"/>
      <c r="P201" s="27"/>
      <c r="Q201" s="27"/>
      <c r="R201" s="27"/>
      <c r="S201" s="27"/>
      <c r="T201" s="27"/>
      <c r="U201" s="27"/>
      <c r="V201" s="27"/>
      <c r="W201" s="27"/>
      <c r="X201" s="27"/>
      <c r="Y201" s="27"/>
      <c r="Z201" s="27"/>
      <c r="AA201" s="27"/>
      <c r="AB201" s="27"/>
      <c r="AC201" s="27"/>
      <c r="AD201" s="27"/>
      <c r="AE201" s="27"/>
      <c r="AF201" s="27"/>
      <c r="AG201" s="27"/>
      <c r="AH201" s="27"/>
      <c r="AI201" s="27"/>
      <c r="AJ201" s="27"/>
    </row>
    <row r="202" spans="1:36" ht="15.75" thickBot="1">
      <c r="A202" s="27"/>
      <c r="B202" s="44"/>
      <c r="C202" s="23" t="s">
        <v>68</v>
      </c>
      <c r="D202" s="37">
        <f>COUNTIF('Data Collection'!Z2:Z51,"60 - 80%")</f>
        <v>0</v>
      </c>
      <c r="E202" s="33"/>
      <c r="F202" s="33"/>
      <c r="G202" s="33"/>
      <c r="H202" s="33"/>
      <c r="I202" s="33"/>
      <c r="J202" s="33"/>
      <c r="K202" s="33"/>
      <c r="L202" s="33"/>
      <c r="M202" s="33"/>
      <c r="N202" s="34"/>
      <c r="O202" s="27"/>
      <c r="P202" s="27"/>
      <c r="Q202" s="27"/>
      <c r="R202" s="27"/>
      <c r="S202" s="27"/>
      <c r="T202" s="27"/>
      <c r="U202" s="27"/>
      <c r="V202" s="27"/>
      <c r="W202" s="27"/>
      <c r="X202" s="27"/>
      <c r="Y202" s="27"/>
      <c r="Z202" s="27"/>
      <c r="AA202" s="27"/>
      <c r="AB202" s="27"/>
      <c r="AC202" s="27"/>
      <c r="AD202" s="27"/>
      <c r="AE202" s="27"/>
      <c r="AF202" s="27"/>
      <c r="AG202" s="27"/>
      <c r="AH202" s="27"/>
      <c r="AI202" s="27"/>
      <c r="AJ202" s="27"/>
    </row>
    <row r="203" spans="1:36" ht="15.75" thickBot="1">
      <c r="A203" s="27"/>
      <c r="B203" s="44"/>
      <c r="C203" s="23" t="s">
        <v>69</v>
      </c>
      <c r="D203" s="37">
        <f>COUNTIF('Data Collection'!Z2:Z51,"80 - 100%")</f>
        <v>0</v>
      </c>
      <c r="E203" s="33"/>
      <c r="F203" s="33"/>
      <c r="G203" s="33"/>
      <c r="H203" s="33"/>
      <c r="I203" s="33"/>
      <c r="J203" s="33"/>
      <c r="K203" s="33"/>
      <c r="L203" s="33"/>
      <c r="M203" s="33"/>
      <c r="N203" s="34"/>
      <c r="O203" s="27"/>
      <c r="P203" s="27"/>
      <c r="Q203" s="27"/>
      <c r="R203" s="27"/>
      <c r="S203" s="27"/>
      <c r="T203" s="27"/>
      <c r="U203" s="27"/>
      <c r="V203" s="27"/>
      <c r="W203" s="27"/>
      <c r="X203" s="27"/>
      <c r="Y203" s="27"/>
      <c r="Z203" s="27"/>
      <c r="AA203" s="27"/>
      <c r="AB203" s="27"/>
      <c r="AC203" s="27"/>
      <c r="AD203" s="27"/>
      <c r="AE203" s="27"/>
      <c r="AF203" s="27"/>
      <c r="AG203" s="27"/>
      <c r="AH203" s="27"/>
      <c r="AI203" s="27"/>
      <c r="AJ203" s="27"/>
    </row>
    <row r="204" spans="1:36">
      <c r="A204" s="27"/>
      <c r="B204" s="31"/>
      <c r="C204" s="29"/>
      <c r="D204" s="57"/>
      <c r="E204" s="33"/>
      <c r="F204" s="33"/>
      <c r="G204" s="33"/>
      <c r="H204" s="33"/>
      <c r="I204" s="33"/>
      <c r="J204" s="33"/>
      <c r="K204" s="33"/>
      <c r="L204" s="33"/>
      <c r="M204" s="33"/>
      <c r="N204" s="34"/>
      <c r="O204" s="27"/>
      <c r="P204" s="27"/>
      <c r="Q204" s="27"/>
      <c r="R204" s="27"/>
      <c r="S204" s="27"/>
      <c r="T204" s="27"/>
      <c r="U204" s="27"/>
      <c r="V204" s="27"/>
      <c r="W204" s="27"/>
      <c r="X204" s="27"/>
      <c r="Y204" s="27"/>
      <c r="Z204" s="27"/>
      <c r="AA204" s="27"/>
      <c r="AB204" s="27"/>
      <c r="AC204" s="27"/>
      <c r="AD204" s="27"/>
      <c r="AE204" s="27"/>
      <c r="AF204" s="27"/>
      <c r="AG204" s="27"/>
      <c r="AH204" s="27"/>
      <c r="AI204" s="27"/>
      <c r="AJ204" s="27"/>
    </row>
    <row r="205" spans="1:36">
      <c r="A205" s="27"/>
      <c r="B205" s="31"/>
      <c r="C205" s="33"/>
      <c r="D205" s="59"/>
      <c r="E205" s="33"/>
      <c r="F205" s="33"/>
      <c r="G205" s="33"/>
      <c r="H205" s="33"/>
      <c r="I205" s="33"/>
      <c r="J205" s="33"/>
      <c r="K205" s="33"/>
      <c r="L205" s="33"/>
      <c r="M205" s="33"/>
      <c r="N205" s="34"/>
      <c r="O205" s="27"/>
      <c r="P205" s="27"/>
      <c r="Q205" s="27"/>
      <c r="R205" s="27"/>
      <c r="S205" s="27"/>
      <c r="T205" s="27"/>
      <c r="U205" s="27"/>
      <c r="V205" s="27"/>
      <c r="W205" s="27"/>
      <c r="X205" s="27"/>
      <c r="Y205" s="27"/>
      <c r="Z205" s="27"/>
      <c r="AA205" s="27"/>
      <c r="AB205" s="27"/>
      <c r="AC205" s="27"/>
      <c r="AD205" s="27"/>
      <c r="AE205" s="27"/>
      <c r="AF205" s="27"/>
      <c r="AG205" s="27"/>
      <c r="AH205" s="27"/>
      <c r="AI205" s="27"/>
      <c r="AJ205" s="27"/>
    </row>
    <row r="206" spans="1:36">
      <c r="A206" s="27"/>
      <c r="B206" s="31"/>
      <c r="C206" s="33"/>
      <c r="D206" s="59"/>
      <c r="E206" s="33"/>
      <c r="F206" s="33"/>
      <c r="G206" s="33"/>
      <c r="H206" s="33"/>
      <c r="I206" s="33"/>
      <c r="J206" s="33"/>
      <c r="K206" s="33"/>
      <c r="L206" s="33"/>
      <c r="M206" s="33"/>
      <c r="N206" s="34"/>
      <c r="O206" s="27"/>
      <c r="P206" s="27"/>
      <c r="Q206" s="27"/>
      <c r="R206" s="27"/>
      <c r="S206" s="27"/>
      <c r="T206" s="27"/>
      <c r="U206" s="27"/>
      <c r="V206" s="27"/>
      <c r="W206" s="27"/>
      <c r="X206" s="27"/>
      <c r="Y206" s="27"/>
      <c r="Z206" s="27"/>
      <c r="AA206" s="27"/>
      <c r="AB206" s="27"/>
      <c r="AC206" s="27"/>
      <c r="AD206" s="27"/>
      <c r="AE206" s="27"/>
      <c r="AF206" s="27"/>
      <c r="AG206" s="27"/>
      <c r="AH206" s="27"/>
      <c r="AI206" s="27"/>
      <c r="AJ206" s="27"/>
    </row>
    <row r="207" spans="1:36">
      <c r="A207" s="27"/>
      <c r="B207" s="31"/>
      <c r="C207" s="33"/>
      <c r="D207" s="59"/>
      <c r="E207" s="33"/>
      <c r="F207" s="33"/>
      <c r="G207" s="33"/>
      <c r="H207" s="33"/>
      <c r="I207" s="33"/>
      <c r="J207" s="33"/>
      <c r="K207" s="33"/>
      <c r="L207" s="33"/>
      <c r="M207" s="33"/>
      <c r="N207" s="34"/>
      <c r="O207" s="27"/>
      <c r="P207" s="27"/>
      <c r="Q207" s="27"/>
      <c r="R207" s="27"/>
      <c r="S207" s="27"/>
      <c r="T207" s="27"/>
      <c r="U207" s="27"/>
      <c r="V207" s="27"/>
      <c r="W207" s="27"/>
      <c r="X207" s="27"/>
      <c r="Y207" s="27"/>
      <c r="Z207" s="27"/>
      <c r="AA207" s="27"/>
      <c r="AB207" s="27"/>
      <c r="AC207" s="27"/>
      <c r="AD207" s="27"/>
      <c r="AE207" s="27"/>
      <c r="AF207" s="27"/>
      <c r="AG207" s="27"/>
      <c r="AH207" s="27"/>
      <c r="AI207" s="27"/>
      <c r="AJ207" s="27"/>
    </row>
    <row r="208" spans="1:36">
      <c r="A208" s="27"/>
      <c r="B208" s="31"/>
      <c r="C208" s="33"/>
      <c r="D208" s="59"/>
      <c r="E208" s="33"/>
      <c r="F208" s="33"/>
      <c r="G208" s="33"/>
      <c r="H208" s="33"/>
      <c r="I208" s="33"/>
      <c r="J208" s="33"/>
      <c r="K208" s="33"/>
      <c r="L208" s="33"/>
      <c r="M208" s="33"/>
      <c r="N208" s="34"/>
      <c r="O208" s="27"/>
      <c r="P208" s="27"/>
      <c r="Q208" s="27"/>
      <c r="R208" s="27"/>
      <c r="S208" s="27"/>
      <c r="T208" s="27"/>
      <c r="U208" s="27"/>
      <c r="V208" s="27"/>
      <c r="W208" s="27"/>
      <c r="X208" s="27"/>
      <c r="Y208" s="27"/>
      <c r="Z208" s="27"/>
      <c r="AA208" s="27"/>
      <c r="AB208" s="27"/>
      <c r="AC208" s="27"/>
      <c r="AD208" s="27"/>
      <c r="AE208" s="27"/>
      <c r="AF208" s="27"/>
      <c r="AG208" s="27"/>
      <c r="AH208" s="27"/>
      <c r="AI208" s="27"/>
      <c r="AJ208" s="27"/>
    </row>
    <row r="209" spans="1:36">
      <c r="A209" s="27"/>
      <c r="B209" s="31"/>
      <c r="C209" s="33"/>
      <c r="D209" s="59"/>
      <c r="E209" s="33"/>
      <c r="F209" s="33"/>
      <c r="G209" s="33"/>
      <c r="H209" s="33"/>
      <c r="I209" s="33"/>
      <c r="J209" s="33"/>
      <c r="K209" s="33"/>
      <c r="L209" s="33"/>
      <c r="M209" s="33"/>
      <c r="N209" s="34"/>
      <c r="O209" s="27"/>
      <c r="P209" s="27"/>
      <c r="Q209" s="27"/>
      <c r="R209" s="27"/>
      <c r="S209" s="27"/>
      <c r="T209" s="27"/>
      <c r="U209" s="27"/>
      <c r="V209" s="27"/>
      <c r="W209" s="27"/>
      <c r="X209" s="27"/>
      <c r="Y209" s="27"/>
      <c r="Z209" s="27"/>
      <c r="AA209" s="27"/>
      <c r="AB209" s="27"/>
      <c r="AC209" s="27"/>
      <c r="AD209" s="27"/>
      <c r="AE209" s="27"/>
      <c r="AF209" s="27"/>
      <c r="AG209" s="27"/>
      <c r="AH209" s="27"/>
      <c r="AI209" s="27"/>
      <c r="AJ209" s="27"/>
    </row>
    <row r="210" spans="1:36">
      <c r="A210" s="27"/>
      <c r="B210" s="31"/>
      <c r="C210" s="33"/>
      <c r="D210" s="59"/>
      <c r="E210" s="33"/>
      <c r="F210" s="33"/>
      <c r="G210" s="33"/>
      <c r="H210" s="33"/>
      <c r="I210" s="33"/>
      <c r="J210" s="33"/>
      <c r="K210" s="33"/>
      <c r="L210" s="33"/>
      <c r="M210" s="33"/>
      <c r="N210" s="34"/>
      <c r="O210" s="27"/>
      <c r="P210" s="27"/>
      <c r="Q210" s="27"/>
      <c r="R210" s="27"/>
      <c r="S210" s="27"/>
      <c r="T210" s="27"/>
      <c r="U210" s="27"/>
      <c r="V210" s="27"/>
      <c r="W210" s="27"/>
      <c r="X210" s="27"/>
      <c r="Y210" s="27"/>
      <c r="Z210" s="27"/>
      <c r="AA210" s="27"/>
      <c r="AB210" s="27"/>
      <c r="AC210" s="27"/>
      <c r="AD210" s="27"/>
      <c r="AE210" s="27"/>
      <c r="AF210" s="27"/>
      <c r="AG210" s="27"/>
      <c r="AH210" s="27"/>
      <c r="AI210" s="27"/>
      <c r="AJ210" s="27"/>
    </row>
    <row r="211" spans="1:36">
      <c r="A211" s="27"/>
      <c r="B211" s="31"/>
      <c r="C211" s="33"/>
      <c r="D211" s="59"/>
      <c r="E211" s="33"/>
      <c r="F211" s="33"/>
      <c r="G211" s="33"/>
      <c r="H211" s="33"/>
      <c r="I211" s="33"/>
      <c r="J211" s="33"/>
      <c r="K211" s="33"/>
      <c r="L211" s="33"/>
      <c r="M211" s="33"/>
      <c r="N211" s="34"/>
      <c r="O211" s="27"/>
      <c r="P211" s="27"/>
      <c r="Q211" s="27"/>
      <c r="R211" s="27"/>
      <c r="S211" s="27"/>
      <c r="T211" s="27"/>
      <c r="U211" s="27"/>
      <c r="V211" s="27"/>
      <c r="W211" s="27"/>
      <c r="X211" s="27"/>
      <c r="Y211" s="27"/>
      <c r="Z211" s="27"/>
      <c r="AA211" s="27"/>
      <c r="AB211" s="27"/>
      <c r="AC211" s="27"/>
      <c r="AD211" s="27"/>
      <c r="AE211" s="27"/>
      <c r="AF211" s="27"/>
      <c r="AG211" s="27"/>
      <c r="AH211" s="27"/>
      <c r="AI211" s="27"/>
      <c r="AJ211" s="27"/>
    </row>
    <row r="212" spans="1:36">
      <c r="A212" s="27"/>
      <c r="B212" s="31"/>
      <c r="C212" s="58"/>
      <c r="D212" s="59"/>
      <c r="E212" s="33"/>
      <c r="F212" s="33"/>
      <c r="G212" s="33"/>
      <c r="H212" s="33"/>
      <c r="I212" s="33"/>
      <c r="J212" s="33"/>
      <c r="K212" s="33"/>
      <c r="L212" s="33"/>
      <c r="M212" s="33"/>
      <c r="N212" s="34"/>
      <c r="O212" s="27"/>
      <c r="P212" s="27"/>
      <c r="Q212" s="27"/>
      <c r="R212" s="27"/>
      <c r="S212" s="27"/>
      <c r="T212" s="27"/>
      <c r="U212" s="27"/>
      <c r="V212" s="27"/>
      <c r="W212" s="27"/>
      <c r="X212" s="27"/>
      <c r="Y212" s="27"/>
      <c r="Z212" s="27"/>
      <c r="AA212" s="27"/>
      <c r="AB212" s="27"/>
      <c r="AC212" s="27"/>
      <c r="AD212" s="27"/>
      <c r="AE212" s="27"/>
      <c r="AF212" s="27"/>
      <c r="AG212" s="27"/>
      <c r="AH212" s="27"/>
      <c r="AI212" s="27"/>
      <c r="AJ212" s="27"/>
    </row>
    <row r="213" spans="1:36">
      <c r="A213" s="27"/>
      <c r="B213" s="31"/>
      <c r="C213" s="33"/>
      <c r="D213" s="33"/>
      <c r="E213" s="33"/>
      <c r="F213" s="33"/>
      <c r="G213" s="33"/>
      <c r="H213" s="33"/>
      <c r="I213" s="33"/>
      <c r="J213" s="33"/>
      <c r="K213" s="33"/>
      <c r="L213" s="33"/>
      <c r="M213" s="33"/>
      <c r="N213" s="34"/>
      <c r="O213" s="27"/>
      <c r="P213" s="27"/>
      <c r="Q213" s="27"/>
      <c r="R213" s="27"/>
      <c r="S213" s="27"/>
      <c r="T213" s="27"/>
      <c r="U213" s="27"/>
      <c r="V213" s="27"/>
      <c r="W213" s="27"/>
      <c r="X213" s="27"/>
      <c r="Y213" s="27"/>
      <c r="Z213" s="27"/>
      <c r="AA213" s="27"/>
      <c r="AB213" s="27"/>
      <c r="AC213" s="27"/>
      <c r="AD213" s="27"/>
      <c r="AE213" s="27"/>
      <c r="AF213" s="27"/>
      <c r="AG213" s="27"/>
      <c r="AH213" s="27"/>
      <c r="AI213" s="27"/>
      <c r="AJ213" s="27"/>
    </row>
    <row r="214" spans="1:36">
      <c r="A214" s="27"/>
      <c r="B214" s="31"/>
      <c r="C214" s="33"/>
      <c r="D214" s="33"/>
      <c r="E214" s="33"/>
      <c r="F214" s="33"/>
      <c r="G214" s="33"/>
      <c r="H214" s="33"/>
      <c r="I214" s="33"/>
      <c r="J214" s="33"/>
      <c r="K214" s="33"/>
      <c r="L214" s="33"/>
      <c r="M214" s="33"/>
      <c r="N214" s="34"/>
      <c r="O214" s="27"/>
      <c r="P214" s="27"/>
      <c r="Q214" s="27"/>
      <c r="R214" s="27"/>
      <c r="S214" s="27"/>
      <c r="T214" s="27"/>
      <c r="U214" s="27"/>
      <c r="V214" s="27"/>
      <c r="W214" s="27"/>
      <c r="X214" s="27"/>
      <c r="Y214" s="27"/>
      <c r="Z214" s="27"/>
      <c r="AA214" s="27"/>
      <c r="AB214" s="27"/>
      <c r="AC214" s="27"/>
      <c r="AD214" s="27"/>
      <c r="AE214" s="27"/>
      <c r="AF214" s="27"/>
      <c r="AG214" s="27"/>
      <c r="AH214" s="27"/>
      <c r="AI214" s="27"/>
      <c r="AJ214" s="27"/>
    </row>
    <row r="215" spans="1:36">
      <c r="A215" s="27"/>
      <c r="B215" s="31"/>
      <c r="C215" s="33"/>
      <c r="D215" s="33"/>
      <c r="E215" s="33"/>
      <c r="F215" s="33"/>
      <c r="G215" s="33"/>
      <c r="H215" s="33"/>
      <c r="I215" s="33"/>
      <c r="J215" s="33"/>
      <c r="K215" s="33"/>
      <c r="L215" s="33"/>
      <c r="M215" s="33"/>
      <c r="N215" s="34"/>
      <c r="O215" s="27"/>
      <c r="P215" s="27"/>
      <c r="Q215" s="27"/>
      <c r="R215" s="27"/>
      <c r="S215" s="27"/>
      <c r="T215" s="27"/>
      <c r="U215" s="27"/>
      <c r="V215" s="27"/>
      <c r="W215" s="27"/>
      <c r="X215" s="27"/>
      <c r="Y215" s="27"/>
      <c r="Z215" s="27"/>
      <c r="AA215" s="27"/>
      <c r="AB215" s="27"/>
      <c r="AC215" s="27"/>
      <c r="AD215" s="27"/>
      <c r="AE215" s="27"/>
      <c r="AF215" s="27"/>
      <c r="AG215" s="27"/>
      <c r="AH215" s="27"/>
      <c r="AI215" s="27"/>
      <c r="AJ215" s="27"/>
    </row>
    <row r="216" spans="1:36" ht="15.75" thickBot="1">
      <c r="A216" s="27"/>
      <c r="B216" s="39"/>
      <c r="C216" s="32"/>
      <c r="D216" s="32"/>
      <c r="E216" s="32"/>
      <c r="F216" s="32"/>
      <c r="G216" s="32"/>
      <c r="H216" s="32"/>
      <c r="I216" s="32"/>
      <c r="J216" s="32"/>
      <c r="K216" s="32"/>
      <c r="L216" s="32"/>
      <c r="M216" s="32"/>
      <c r="N216" s="40"/>
      <c r="O216" s="27"/>
      <c r="P216" s="27"/>
      <c r="Q216" s="27"/>
      <c r="R216" s="27"/>
      <c r="S216" s="27"/>
      <c r="T216" s="27"/>
      <c r="U216" s="27"/>
      <c r="V216" s="27"/>
      <c r="W216" s="27"/>
      <c r="X216" s="27"/>
      <c r="Y216" s="27"/>
      <c r="Z216" s="27"/>
      <c r="AA216" s="27"/>
      <c r="AB216" s="27"/>
      <c r="AC216" s="27"/>
      <c r="AD216" s="27"/>
      <c r="AE216" s="27"/>
      <c r="AF216" s="27"/>
      <c r="AG216" s="27"/>
      <c r="AH216" s="27"/>
      <c r="AI216" s="27"/>
      <c r="AJ216" s="27"/>
    </row>
    <row r="217" spans="1:36">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row>
    <row r="218" spans="1:36" ht="15.75" thickBot="1">
      <c r="A218" s="27"/>
      <c r="B218" s="27"/>
      <c r="C218" s="27"/>
      <c r="D218" s="27"/>
      <c r="E218" s="27"/>
      <c r="F218" s="27"/>
      <c r="G218" s="27"/>
      <c r="H218" s="27"/>
      <c r="I218" s="27"/>
      <c r="J218" s="27"/>
      <c r="K218" s="27"/>
      <c r="L218" s="27"/>
      <c r="M218" s="27"/>
      <c r="N218" s="27"/>
      <c r="O218" s="27"/>
      <c r="P218" s="27"/>
      <c r="Q218" s="27"/>
      <c r="S218" s="27"/>
      <c r="T218" s="27"/>
    </row>
    <row r="219" spans="1:36" ht="15.75" thickBot="1">
      <c r="A219" s="27"/>
      <c r="B219" s="28"/>
      <c r="C219" s="29"/>
      <c r="D219" s="29"/>
      <c r="E219" s="29"/>
      <c r="F219" s="29"/>
      <c r="G219" s="29"/>
      <c r="H219" s="29"/>
      <c r="I219" s="29"/>
      <c r="J219" s="29"/>
      <c r="K219" s="29"/>
      <c r="L219" s="29"/>
      <c r="M219" s="29"/>
      <c r="N219" s="30"/>
      <c r="O219" s="27"/>
      <c r="P219" s="27"/>
      <c r="Q219" s="27"/>
      <c r="S219" s="27"/>
      <c r="T219" s="27"/>
    </row>
    <row r="220" spans="1:36" ht="19.5" thickBot="1">
      <c r="A220" s="27"/>
      <c r="B220" s="44"/>
      <c r="C220" s="51" t="s">
        <v>79</v>
      </c>
      <c r="D220" s="52"/>
      <c r="E220" s="33"/>
      <c r="F220" s="33"/>
      <c r="G220" s="33"/>
      <c r="H220" s="33"/>
      <c r="I220" s="33"/>
      <c r="J220" s="33"/>
      <c r="K220" s="33"/>
      <c r="L220" s="33"/>
      <c r="M220" s="33"/>
      <c r="N220" s="34"/>
      <c r="O220" s="27"/>
      <c r="P220" s="27"/>
      <c r="Q220" s="27"/>
      <c r="S220" s="27"/>
      <c r="T220" s="27"/>
    </row>
    <row r="221" spans="1:36" ht="19.5" thickBot="1">
      <c r="A221" s="27"/>
      <c r="B221" s="44"/>
      <c r="C221" s="41"/>
      <c r="D221" s="35" t="s">
        <v>74</v>
      </c>
      <c r="E221" s="33"/>
      <c r="F221" s="33"/>
      <c r="G221" s="33"/>
      <c r="H221" s="33"/>
      <c r="I221" s="33"/>
      <c r="J221" s="33"/>
      <c r="K221" s="33"/>
      <c r="L221" s="33"/>
      <c r="M221" s="33"/>
      <c r="N221" s="34"/>
      <c r="O221" s="27"/>
      <c r="P221" s="27"/>
      <c r="Q221" s="27"/>
      <c r="S221" s="27"/>
      <c r="T221" s="27"/>
    </row>
    <row r="222" spans="1:36" ht="15.75" thickBot="1">
      <c r="A222" s="27"/>
      <c r="B222" s="44"/>
      <c r="C222" s="23" t="s">
        <v>143</v>
      </c>
      <c r="D222" s="37">
        <f>COUNTIF('Data Collection'!AA2:AA51,"Meat / Cooked meat (incl. Fish)")</f>
        <v>0</v>
      </c>
      <c r="E222" s="33"/>
      <c r="F222" s="33"/>
      <c r="G222" s="33"/>
      <c r="H222" s="33"/>
      <c r="I222" s="33"/>
      <c r="J222" s="33"/>
      <c r="K222" s="33"/>
      <c r="L222" s="33"/>
      <c r="M222" s="33"/>
      <c r="N222" s="34"/>
      <c r="O222" s="27"/>
      <c r="P222" s="27"/>
      <c r="Q222" s="27"/>
      <c r="S222" s="27"/>
      <c r="T222" s="27"/>
    </row>
    <row r="223" spans="1:36" ht="15.75" thickBot="1">
      <c r="A223" s="27"/>
      <c r="B223" s="44"/>
      <c r="C223" s="23" t="s">
        <v>71</v>
      </c>
      <c r="D223" s="37">
        <f>COUNTIF('Data Collection'!AA2:AA51,"Dairy / eggs")</f>
        <v>0</v>
      </c>
      <c r="E223" s="33"/>
      <c r="F223" s="33"/>
      <c r="G223" s="33"/>
      <c r="H223" s="33"/>
      <c r="I223" s="33"/>
      <c r="J223" s="33"/>
      <c r="K223" s="33"/>
      <c r="L223" s="33"/>
      <c r="M223" s="33"/>
      <c r="N223" s="34"/>
      <c r="O223" s="27"/>
      <c r="P223" s="27"/>
      <c r="Q223" s="27"/>
      <c r="S223" s="27"/>
      <c r="T223" s="27"/>
    </row>
    <row r="224" spans="1:36" ht="15.75" thickBot="1">
      <c r="A224" s="27"/>
      <c r="B224" s="44"/>
      <c r="C224" s="23" t="s">
        <v>72</v>
      </c>
      <c r="D224" s="37">
        <f>COUNTIF('Data Collection'!AA2:AA51,"Fruits / veg")</f>
        <v>0</v>
      </c>
      <c r="E224" s="33"/>
      <c r="F224" s="33"/>
      <c r="G224" s="33"/>
      <c r="H224" s="33"/>
      <c r="I224" s="33"/>
      <c r="J224" s="33"/>
      <c r="K224" s="33"/>
      <c r="L224" s="33"/>
      <c r="M224" s="33"/>
      <c r="N224" s="34"/>
      <c r="O224" s="27"/>
      <c r="P224" s="27"/>
      <c r="Q224" s="27"/>
      <c r="S224" s="27"/>
      <c r="T224" s="27"/>
    </row>
    <row r="225" spans="1:20" ht="15.75" thickBot="1">
      <c r="A225" s="27"/>
      <c r="B225" s="44"/>
      <c r="C225" s="23" t="s">
        <v>73</v>
      </c>
      <c r="D225" s="37">
        <f>COUNTIF('Data Collection'!AA2:AA51,"Drinks / preserves")</f>
        <v>0</v>
      </c>
      <c r="E225" s="33"/>
      <c r="F225" s="33"/>
      <c r="G225" s="33"/>
      <c r="H225" s="33"/>
      <c r="I225" s="33"/>
      <c r="J225" s="33"/>
      <c r="K225" s="33"/>
      <c r="L225" s="33"/>
      <c r="M225" s="33"/>
      <c r="N225" s="34"/>
      <c r="O225" s="27"/>
      <c r="P225" s="27"/>
      <c r="Q225" s="27"/>
      <c r="S225" s="27"/>
      <c r="T225" s="27"/>
    </row>
    <row r="226" spans="1:20" ht="15.75" thickBot="1">
      <c r="A226" s="27"/>
      <c r="B226" s="44"/>
      <c r="C226" s="23" t="s">
        <v>165</v>
      </c>
      <c r="D226" s="37">
        <f>COUNTIF('Data Collection'!AA2:AA51,"Bread / baked goods")</f>
        <v>0</v>
      </c>
      <c r="E226" s="33"/>
      <c r="F226" s="33"/>
      <c r="G226" s="33"/>
      <c r="H226" s="33"/>
      <c r="I226" s="33"/>
      <c r="J226" s="33"/>
      <c r="K226" s="33"/>
      <c r="L226" s="33"/>
      <c r="M226" s="33"/>
      <c r="N226" s="34"/>
      <c r="O226" s="27"/>
      <c r="P226" s="27"/>
      <c r="Q226" s="27"/>
      <c r="S226" s="27"/>
      <c r="T226" s="27"/>
    </row>
    <row r="227" spans="1:20" ht="15.75" thickBot="1">
      <c r="A227" s="27"/>
      <c r="B227" s="44"/>
      <c r="C227" s="23" t="s">
        <v>163</v>
      </c>
      <c r="D227" s="37">
        <f>COUNTIF('Data Collection'!AA2:AA51,"Processed food")</f>
        <v>0</v>
      </c>
      <c r="E227" s="33"/>
      <c r="F227" s="33"/>
      <c r="G227" s="33"/>
      <c r="H227" s="33"/>
      <c r="I227" s="33"/>
      <c r="J227" s="33"/>
      <c r="K227" s="33"/>
      <c r="L227" s="33"/>
      <c r="M227" s="33"/>
      <c r="N227" s="34"/>
      <c r="O227" s="27"/>
      <c r="P227" s="27"/>
      <c r="Q227" s="27"/>
      <c r="S227" s="27"/>
      <c r="T227" s="27"/>
    </row>
    <row r="228" spans="1:20" ht="15.75" thickBot="1">
      <c r="A228" s="27"/>
      <c r="B228" s="44"/>
      <c r="C228" s="23" t="s">
        <v>44</v>
      </c>
      <c r="D228" s="37">
        <f>COUNTIF('Data Collection'!AA2:AA51,"Other")</f>
        <v>0</v>
      </c>
      <c r="E228" s="33"/>
      <c r="F228" s="33"/>
      <c r="G228" s="33"/>
      <c r="H228" s="33"/>
      <c r="I228" s="33"/>
      <c r="J228" s="33"/>
      <c r="K228" s="33"/>
      <c r="L228" s="33"/>
      <c r="M228" s="33"/>
      <c r="N228" s="34"/>
      <c r="O228" s="27"/>
      <c r="P228" s="27"/>
      <c r="Q228" s="27"/>
      <c r="S228" s="27"/>
      <c r="T228" s="27"/>
    </row>
    <row r="229" spans="1:20">
      <c r="A229" s="27"/>
      <c r="B229" s="31"/>
      <c r="C229" s="29"/>
      <c r="D229" s="57"/>
      <c r="E229" s="33"/>
      <c r="F229" s="33"/>
      <c r="G229" s="33"/>
      <c r="H229" s="33"/>
      <c r="I229" s="33"/>
      <c r="J229" s="33"/>
      <c r="K229" s="33"/>
      <c r="L229" s="33"/>
      <c r="M229" s="33"/>
      <c r="N229" s="34"/>
      <c r="O229" s="27"/>
      <c r="P229" s="27"/>
      <c r="Q229" s="27"/>
      <c r="S229" s="27"/>
      <c r="T229" s="27"/>
    </row>
    <row r="230" spans="1:20">
      <c r="A230" s="27"/>
      <c r="B230" s="31"/>
      <c r="C230" s="33"/>
      <c r="D230" s="59"/>
      <c r="E230" s="33"/>
      <c r="F230" s="33"/>
      <c r="G230" s="33"/>
      <c r="H230" s="33"/>
      <c r="I230" s="33"/>
      <c r="J230" s="33"/>
      <c r="K230" s="33"/>
      <c r="L230" s="33"/>
      <c r="M230" s="33"/>
      <c r="N230" s="34"/>
      <c r="O230" s="27"/>
      <c r="P230" s="27"/>
      <c r="Q230" s="27"/>
      <c r="S230" s="27"/>
      <c r="T230" s="27"/>
    </row>
    <row r="231" spans="1:20">
      <c r="A231" s="27"/>
      <c r="B231" s="31"/>
      <c r="C231" s="33"/>
      <c r="D231" s="59"/>
      <c r="E231" s="33"/>
      <c r="F231" s="33"/>
      <c r="G231" s="33"/>
      <c r="H231" s="33"/>
      <c r="I231" s="33"/>
      <c r="J231" s="33"/>
      <c r="K231" s="33"/>
      <c r="L231" s="33"/>
      <c r="M231" s="33"/>
      <c r="N231" s="34"/>
      <c r="O231" s="27"/>
      <c r="P231" s="27"/>
      <c r="Q231" s="27"/>
      <c r="S231" s="27"/>
      <c r="T231" s="27"/>
    </row>
    <row r="232" spans="1:20">
      <c r="A232" s="27"/>
      <c r="B232" s="31"/>
      <c r="C232" s="33"/>
      <c r="D232" s="59"/>
      <c r="E232" s="33"/>
      <c r="F232" s="33"/>
      <c r="G232" s="33"/>
      <c r="H232" s="33"/>
      <c r="I232" s="33"/>
      <c r="J232" s="33"/>
      <c r="K232" s="33"/>
      <c r="L232" s="33"/>
      <c r="M232" s="33"/>
      <c r="N232" s="34"/>
      <c r="O232" s="27"/>
      <c r="P232" s="27"/>
      <c r="Q232" s="27"/>
      <c r="S232" s="27"/>
      <c r="T232" s="27"/>
    </row>
    <row r="233" spans="1:20">
      <c r="A233" s="27"/>
      <c r="B233" s="31"/>
      <c r="C233" s="33"/>
      <c r="D233" s="59"/>
      <c r="E233" s="33"/>
      <c r="F233" s="33"/>
      <c r="G233" s="33"/>
      <c r="H233" s="33"/>
      <c r="I233" s="33"/>
      <c r="J233" s="33"/>
      <c r="K233" s="33"/>
      <c r="L233" s="33"/>
      <c r="M233" s="33"/>
      <c r="N233" s="34"/>
      <c r="O233" s="27"/>
      <c r="P233" s="27"/>
      <c r="Q233" s="27"/>
      <c r="S233" s="27"/>
      <c r="T233" s="27"/>
    </row>
    <row r="234" spans="1:20">
      <c r="A234" s="27"/>
      <c r="B234" s="31"/>
      <c r="C234" s="33"/>
      <c r="D234" s="59"/>
      <c r="E234" s="33"/>
      <c r="F234" s="33"/>
      <c r="G234" s="33"/>
      <c r="H234" s="33"/>
      <c r="I234" s="33"/>
      <c r="J234" s="33"/>
      <c r="K234" s="33"/>
      <c r="L234" s="33"/>
      <c r="M234" s="33"/>
      <c r="N234" s="34"/>
      <c r="O234" s="27"/>
      <c r="P234" s="27"/>
      <c r="Q234" s="27"/>
      <c r="S234" s="27"/>
      <c r="T234" s="27"/>
    </row>
    <row r="235" spans="1:20">
      <c r="A235" s="27"/>
      <c r="B235" s="31"/>
      <c r="C235" s="33"/>
      <c r="D235" s="59"/>
      <c r="E235" s="33"/>
      <c r="F235" s="33"/>
      <c r="G235" s="33"/>
      <c r="H235" s="33"/>
      <c r="I235" s="33"/>
      <c r="J235" s="33"/>
      <c r="K235" s="33"/>
      <c r="L235" s="33"/>
      <c r="M235" s="33"/>
      <c r="N235" s="34"/>
      <c r="O235" s="27"/>
      <c r="P235" s="27"/>
      <c r="Q235" s="27"/>
      <c r="S235" s="27"/>
      <c r="T235" s="27"/>
    </row>
    <row r="236" spans="1:20">
      <c r="A236" s="27"/>
      <c r="B236" s="31"/>
      <c r="C236" s="58"/>
      <c r="D236" s="59"/>
      <c r="E236" s="33"/>
      <c r="F236" s="33"/>
      <c r="G236" s="33"/>
      <c r="H236" s="33"/>
      <c r="I236" s="33"/>
      <c r="J236" s="33"/>
      <c r="K236" s="33"/>
      <c r="L236" s="33"/>
      <c r="M236" s="33"/>
      <c r="N236" s="34"/>
      <c r="O236" s="27"/>
      <c r="P236" s="27"/>
      <c r="Q236" s="27"/>
      <c r="S236" s="27"/>
      <c r="T236" s="27"/>
    </row>
    <row r="237" spans="1:20">
      <c r="A237" s="27"/>
      <c r="B237" s="31"/>
      <c r="C237" s="33"/>
      <c r="D237" s="33"/>
      <c r="E237" s="33"/>
      <c r="F237" s="33"/>
      <c r="G237" s="33"/>
      <c r="H237" s="33"/>
      <c r="I237" s="33"/>
      <c r="J237" s="33"/>
      <c r="K237" s="33"/>
      <c r="L237" s="33"/>
      <c r="M237" s="33"/>
      <c r="N237" s="34"/>
      <c r="O237" s="27"/>
      <c r="P237" s="27"/>
      <c r="Q237" s="27"/>
      <c r="S237" s="27"/>
      <c r="T237" s="27"/>
    </row>
    <row r="238" spans="1:20">
      <c r="A238" s="27"/>
      <c r="B238" s="31"/>
      <c r="C238" s="33"/>
      <c r="D238" s="33"/>
      <c r="E238" s="33"/>
      <c r="F238" s="33"/>
      <c r="G238" s="33"/>
      <c r="H238" s="33"/>
      <c r="I238" s="33"/>
      <c r="J238" s="33"/>
      <c r="K238" s="33"/>
      <c r="L238" s="33"/>
      <c r="M238" s="33"/>
      <c r="N238" s="34"/>
      <c r="O238" s="27"/>
      <c r="P238" s="27"/>
      <c r="Q238" s="27"/>
      <c r="S238" s="27"/>
      <c r="T238" s="27"/>
    </row>
    <row r="239" spans="1:20" ht="15.75" thickBot="1">
      <c r="A239" s="27"/>
      <c r="B239" s="39"/>
      <c r="C239" s="32"/>
      <c r="D239" s="32"/>
      <c r="E239" s="32"/>
      <c r="F239" s="32"/>
      <c r="G239" s="32"/>
      <c r="H239" s="32"/>
      <c r="I239" s="32"/>
      <c r="J239" s="32"/>
      <c r="K239" s="32"/>
      <c r="L239" s="32"/>
      <c r="M239" s="32"/>
      <c r="N239" s="40"/>
      <c r="O239" s="27"/>
      <c r="P239" s="27"/>
      <c r="Q239" s="27"/>
      <c r="S239" s="27"/>
      <c r="T239" s="27"/>
    </row>
    <row r="240" spans="1:20">
      <c r="A240" s="27"/>
      <c r="B240" s="27"/>
      <c r="C240" s="27"/>
      <c r="D240" s="27"/>
      <c r="E240" s="27"/>
      <c r="F240" s="27"/>
      <c r="G240" s="27"/>
      <c r="H240" s="27"/>
      <c r="I240" s="27"/>
      <c r="J240" s="27"/>
      <c r="K240" s="27"/>
      <c r="L240" s="27"/>
      <c r="M240" s="27"/>
      <c r="N240" s="27"/>
      <c r="O240" s="27"/>
      <c r="P240" s="27"/>
      <c r="Q240" s="27"/>
      <c r="S240" s="27"/>
      <c r="T240" s="27"/>
    </row>
    <row r="241" spans="1:20">
      <c r="A241" s="27"/>
      <c r="B241" s="27"/>
      <c r="C241" s="27"/>
      <c r="D241" s="27"/>
      <c r="E241" s="27"/>
      <c r="F241" s="27"/>
      <c r="G241" s="27"/>
      <c r="H241" s="27"/>
      <c r="I241" s="27"/>
      <c r="J241" s="27"/>
      <c r="K241" s="27"/>
      <c r="L241" s="27"/>
      <c r="M241" s="27"/>
      <c r="N241" s="27"/>
      <c r="O241" s="27"/>
      <c r="P241" s="27"/>
      <c r="Q241" s="27"/>
      <c r="R241" s="27"/>
      <c r="S241" s="27"/>
      <c r="T241" s="27"/>
    </row>
    <row r="242" spans="1:20">
      <c r="A242" s="27"/>
      <c r="B242" s="27"/>
      <c r="C242" s="27"/>
      <c r="D242" s="27"/>
      <c r="E242" s="27"/>
      <c r="F242" s="27"/>
      <c r="G242" s="27"/>
      <c r="H242" s="27"/>
      <c r="I242" s="27"/>
      <c r="J242" s="27"/>
      <c r="K242" s="27"/>
      <c r="L242" s="27"/>
      <c r="M242" s="27"/>
      <c r="N242" s="27"/>
      <c r="O242" s="27"/>
      <c r="P242" s="27"/>
      <c r="Q242" s="27"/>
      <c r="R242" s="27"/>
      <c r="S242" s="27"/>
      <c r="T242" s="27"/>
    </row>
    <row r="243" spans="1:20">
      <c r="A243" s="27"/>
      <c r="B243" s="27"/>
      <c r="C243" s="27"/>
      <c r="D243" s="27"/>
      <c r="E243" s="27"/>
      <c r="F243" s="27"/>
      <c r="G243" s="27"/>
      <c r="H243" s="27"/>
      <c r="I243" s="27"/>
      <c r="J243" s="27"/>
      <c r="K243" s="27"/>
      <c r="L243" s="27"/>
      <c r="M243" s="27"/>
      <c r="N243" s="27"/>
      <c r="O243" s="27"/>
      <c r="P243" s="27"/>
      <c r="Q243" s="27"/>
      <c r="R243" s="27"/>
      <c r="S243" s="27"/>
      <c r="T243" s="27"/>
    </row>
    <row r="244" spans="1:20">
      <c r="A244" s="27"/>
      <c r="B244" s="27"/>
      <c r="C244" s="27"/>
      <c r="D244" s="27"/>
      <c r="E244" s="27"/>
      <c r="F244" s="27"/>
      <c r="G244" s="27"/>
      <c r="H244" s="27"/>
      <c r="I244" s="27"/>
      <c r="J244" s="27"/>
      <c r="K244" s="27"/>
      <c r="L244" s="27"/>
      <c r="M244" s="27"/>
      <c r="N244" s="27"/>
      <c r="O244" s="27"/>
      <c r="P244" s="27"/>
      <c r="Q244" s="27"/>
      <c r="R244" s="27"/>
      <c r="S244" s="27"/>
      <c r="T244" s="27"/>
    </row>
    <row r="245" spans="1:20">
      <c r="A245" s="27"/>
      <c r="B245" s="27"/>
      <c r="C245" s="27"/>
      <c r="D245" s="27"/>
      <c r="E245" s="27"/>
      <c r="F245" s="27"/>
      <c r="G245" s="27"/>
      <c r="H245" s="27"/>
      <c r="I245" s="27"/>
      <c r="J245" s="27"/>
      <c r="K245" s="27"/>
      <c r="L245" s="27"/>
      <c r="M245" s="27"/>
      <c r="N245" s="27"/>
      <c r="O245" s="27"/>
      <c r="P245" s="27"/>
      <c r="Q245" s="27"/>
      <c r="R245" s="27"/>
      <c r="S245" s="27"/>
      <c r="T245" s="27"/>
    </row>
    <row r="246" spans="1:20">
      <c r="A246" s="27"/>
      <c r="B246" s="27"/>
      <c r="C246" s="27"/>
      <c r="D246" s="27"/>
      <c r="E246" s="27"/>
      <c r="F246" s="27"/>
      <c r="G246" s="27"/>
      <c r="H246" s="27"/>
      <c r="I246" s="27"/>
      <c r="J246" s="27"/>
      <c r="K246" s="27"/>
      <c r="L246" s="27"/>
      <c r="M246" s="27"/>
      <c r="N246" s="27"/>
      <c r="O246" s="27"/>
      <c r="P246" s="27"/>
      <c r="Q246" s="27"/>
      <c r="R246" s="27"/>
      <c r="S246" s="27"/>
      <c r="T246" s="27"/>
    </row>
    <row r="247" spans="1:20">
      <c r="A247" s="27"/>
      <c r="B247" s="27"/>
      <c r="C247" s="27"/>
      <c r="D247" s="27"/>
      <c r="E247" s="27"/>
      <c r="F247" s="27"/>
      <c r="G247" s="27"/>
      <c r="H247" s="27"/>
      <c r="I247" s="27"/>
      <c r="J247" s="27"/>
      <c r="K247" s="27"/>
      <c r="L247" s="27"/>
      <c r="M247" s="27"/>
      <c r="N247" s="27"/>
      <c r="O247" s="27"/>
      <c r="P247" s="27"/>
      <c r="Q247" s="27"/>
      <c r="R247" s="27"/>
      <c r="S247" s="27"/>
      <c r="T247" s="27"/>
    </row>
    <row r="248" spans="1:20">
      <c r="A248" s="27"/>
      <c r="B248" s="27"/>
      <c r="C248" s="27"/>
      <c r="D248" s="27"/>
      <c r="E248" s="27"/>
      <c r="F248" s="27"/>
      <c r="G248" s="27"/>
      <c r="H248" s="27"/>
      <c r="I248" s="27"/>
      <c r="J248" s="27"/>
      <c r="K248" s="27"/>
      <c r="L248" s="27"/>
      <c r="M248" s="27"/>
      <c r="N248" s="27"/>
      <c r="O248" s="27"/>
      <c r="P248" s="27"/>
      <c r="Q248" s="27"/>
      <c r="R248" s="27"/>
      <c r="S248" s="27"/>
      <c r="T248" s="27"/>
    </row>
    <row r="249" spans="1:20">
      <c r="A249" s="27"/>
      <c r="B249" s="27"/>
      <c r="C249" s="27"/>
      <c r="D249" s="27"/>
      <c r="E249" s="27"/>
      <c r="F249" s="27"/>
      <c r="G249" s="27"/>
      <c r="H249" s="27"/>
      <c r="I249" s="27"/>
      <c r="J249" s="27"/>
      <c r="K249" s="27"/>
      <c r="L249" s="27"/>
      <c r="M249" s="27"/>
      <c r="N249" s="27"/>
      <c r="O249" s="27"/>
      <c r="P249" s="27"/>
      <c r="Q249" s="27"/>
      <c r="R249" s="27"/>
      <c r="S249" s="27"/>
      <c r="T249" s="27"/>
    </row>
    <row r="250" spans="1:20">
      <c r="A250" s="27"/>
      <c r="B250" s="27"/>
      <c r="C250" s="27"/>
      <c r="D250" s="27"/>
      <c r="E250" s="27"/>
      <c r="F250" s="27"/>
      <c r="G250" s="27"/>
      <c r="H250" s="27"/>
      <c r="I250" s="27"/>
      <c r="J250" s="27"/>
      <c r="K250" s="27"/>
      <c r="L250" s="27"/>
      <c r="M250" s="27"/>
      <c r="N250" s="27"/>
      <c r="O250" s="27"/>
      <c r="P250" s="27"/>
      <c r="Q250" s="27"/>
      <c r="R250" s="27"/>
      <c r="S250" s="27"/>
      <c r="T250" s="27"/>
    </row>
    <row r="251" spans="1:20">
      <c r="A251" s="27"/>
      <c r="B251" s="27"/>
      <c r="C251" s="27"/>
      <c r="D251" s="27"/>
      <c r="E251" s="27"/>
      <c r="F251" s="27"/>
      <c r="G251" s="27"/>
      <c r="H251" s="27"/>
      <c r="I251" s="27"/>
      <c r="J251" s="27"/>
      <c r="K251" s="27"/>
      <c r="L251" s="27"/>
      <c r="M251" s="27"/>
      <c r="N251" s="27"/>
      <c r="O251" s="27"/>
      <c r="P251" s="27"/>
      <c r="Q251" s="27"/>
      <c r="R251" s="27"/>
      <c r="S251" s="27"/>
      <c r="T251" s="27"/>
    </row>
    <row r="252" spans="1:20">
      <c r="A252" s="27"/>
      <c r="B252" s="27"/>
      <c r="C252" s="27"/>
      <c r="D252" s="27"/>
      <c r="E252" s="27"/>
      <c r="F252" s="27"/>
      <c r="G252" s="27"/>
      <c r="H252" s="27"/>
      <c r="I252" s="27"/>
      <c r="J252" s="27"/>
      <c r="K252" s="27"/>
      <c r="L252" s="27"/>
      <c r="M252" s="27"/>
      <c r="N252" s="27"/>
      <c r="O252" s="27"/>
      <c r="P252" s="27"/>
      <c r="Q252" s="27"/>
      <c r="R252" s="27"/>
      <c r="S252" s="27"/>
      <c r="T252" s="27"/>
    </row>
    <row r="253" spans="1:20">
      <c r="A253" s="27"/>
      <c r="B253" s="27"/>
      <c r="C253" s="27"/>
      <c r="D253" s="27"/>
      <c r="E253" s="27"/>
      <c r="F253" s="27"/>
      <c r="G253" s="27"/>
      <c r="H253" s="27"/>
      <c r="I253" s="27"/>
      <c r="J253" s="27"/>
      <c r="K253" s="27"/>
      <c r="L253" s="27"/>
      <c r="M253" s="27"/>
      <c r="N253" s="27"/>
      <c r="O253" s="27"/>
      <c r="P253" s="27"/>
      <c r="Q253" s="27"/>
      <c r="R253" s="27"/>
      <c r="S253" s="27"/>
      <c r="T253" s="27"/>
    </row>
    <row r="254" spans="1:20">
      <c r="A254" s="27"/>
      <c r="B254" s="27"/>
      <c r="C254" s="27"/>
      <c r="D254" s="27"/>
      <c r="E254" s="27"/>
      <c r="F254" s="27"/>
      <c r="G254" s="27"/>
      <c r="H254" s="27"/>
      <c r="I254" s="27"/>
      <c r="J254" s="27"/>
      <c r="K254" s="27"/>
      <c r="L254" s="27"/>
      <c r="M254" s="27"/>
      <c r="N254" s="27"/>
      <c r="O254" s="27"/>
      <c r="P254" s="27"/>
      <c r="Q254" s="27"/>
      <c r="R254" s="27"/>
      <c r="S254" s="27"/>
      <c r="T254" s="27"/>
    </row>
    <row r="255" spans="1:20">
      <c r="A255" s="27"/>
      <c r="B255" s="27"/>
      <c r="C255" s="27"/>
      <c r="D255" s="27"/>
      <c r="E255" s="27"/>
      <c r="F255" s="27"/>
      <c r="G255" s="27"/>
      <c r="H255" s="27"/>
      <c r="I255" s="27"/>
      <c r="J255" s="27"/>
      <c r="K255" s="27"/>
      <c r="L255" s="27"/>
      <c r="M255" s="27"/>
      <c r="N255" s="27"/>
      <c r="O255" s="27"/>
      <c r="P255" s="27"/>
      <c r="Q255" s="27"/>
      <c r="R255" s="27"/>
      <c r="S255" s="27"/>
      <c r="T255" s="27"/>
    </row>
    <row r="256" spans="1:20">
      <c r="A256" s="27"/>
      <c r="B256" s="27"/>
      <c r="C256" s="27"/>
      <c r="D256" s="27"/>
      <c r="E256" s="27"/>
      <c r="F256" s="27"/>
      <c r="G256" s="27"/>
      <c r="H256" s="27"/>
      <c r="I256" s="27"/>
      <c r="J256" s="27"/>
      <c r="K256" s="27"/>
      <c r="L256" s="27"/>
      <c r="M256" s="27"/>
      <c r="N256" s="27"/>
      <c r="O256" s="27"/>
      <c r="P256" s="27"/>
      <c r="Q256" s="27"/>
      <c r="R256" s="27"/>
      <c r="S256" s="27"/>
      <c r="T256" s="27"/>
    </row>
    <row r="257" spans="1:20">
      <c r="A257" s="27"/>
      <c r="B257" s="27"/>
      <c r="C257" s="27"/>
      <c r="D257" s="27"/>
      <c r="E257" s="27"/>
      <c r="F257" s="27"/>
      <c r="G257" s="27"/>
      <c r="H257" s="27"/>
      <c r="I257" s="27"/>
      <c r="J257" s="27"/>
      <c r="K257" s="27"/>
      <c r="L257" s="27"/>
      <c r="M257" s="27"/>
      <c r="N257" s="27"/>
      <c r="O257" s="27"/>
      <c r="P257" s="27"/>
      <c r="Q257" s="27"/>
      <c r="R257" s="27"/>
      <c r="S257" s="27"/>
      <c r="T257" s="27"/>
    </row>
    <row r="258" spans="1:20">
      <c r="A258" s="27"/>
      <c r="B258" s="27"/>
      <c r="C258" s="27"/>
      <c r="D258" s="27"/>
      <c r="E258" s="27"/>
      <c r="F258" s="27"/>
      <c r="G258" s="27"/>
      <c r="H258" s="27"/>
      <c r="I258" s="27"/>
      <c r="J258" s="27"/>
      <c r="K258" s="27"/>
      <c r="L258" s="27"/>
      <c r="M258" s="27"/>
      <c r="N258" s="27"/>
      <c r="O258" s="27"/>
      <c r="P258" s="27"/>
      <c r="Q258" s="27"/>
      <c r="R258" s="27"/>
      <c r="S258" s="27"/>
      <c r="T258" s="27"/>
    </row>
    <row r="259" spans="1:20">
      <c r="A259" s="27"/>
      <c r="B259" s="27"/>
      <c r="C259" s="27"/>
      <c r="D259" s="27"/>
      <c r="E259" s="27"/>
      <c r="F259" s="27"/>
      <c r="G259" s="27"/>
      <c r="H259" s="27"/>
      <c r="I259" s="27"/>
      <c r="J259" s="27"/>
      <c r="K259" s="27"/>
      <c r="L259" s="27"/>
      <c r="M259" s="27"/>
      <c r="N259" s="27"/>
      <c r="O259" s="27"/>
      <c r="P259" s="27"/>
      <c r="Q259" s="27"/>
      <c r="R259" s="27"/>
      <c r="S259" s="27"/>
      <c r="T259" s="27"/>
    </row>
    <row r="260" spans="1:20">
      <c r="A260" s="27"/>
      <c r="B260" s="27"/>
      <c r="C260" s="27"/>
      <c r="D260" s="27"/>
      <c r="E260" s="27"/>
      <c r="F260" s="27"/>
      <c r="G260" s="27"/>
      <c r="H260" s="27"/>
      <c r="I260" s="27"/>
      <c r="J260" s="27"/>
      <c r="K260" s="27"/>
      <c r="L260" s="27"/>
      <c r="M260" s="27"/>
      <c r="N260" s="27"/>
      <c r="O260" s="27"/>
      <c r="P260" s="27"/>
      <c r="Q260" s="27"/>
      <c r="R260" s="27"/>
      <c r="S260" s="27"/>
      <c r="T260" s="27"/>
    </row>
    <row r="261" spans="1:20">
      <c r="A261" s="27"/>
      <c r="B261" s="27"/>
      <c r="C261" s="27"/>
      <c r="D261" s="27"/>
      <c r="E261" s="27"/>
      <c r="F261" s="27"/>
      <c r="G261" s="27"/>
      <c r="H261" s="27"/>
      <c r="I261" s="27"/>
      <c r="J261" s="27"/>
      <c r="K261" s="27"/>
      <c r="L261" s="27"/>
      <c r="M261" s="27"/>
      <c r="N261" s="27"/>
      <c r="O261" s="27"/>
      <c r="P261" s="27"/>
      <c r="Q261" s="27"/>
      <c r="R261" s="27"/>
      <c r="S261" s="27"/>
      <c r="T261" s="27"/>
    </row>
    <row r="262" spans="1:20">
      <c r="A262" s="27"/>
      <c r="B262" s="27"/>
      <c r="C262" s="27"/>
      <c r="D262" s="27"/>
      <c r="E262" s="27"/>
      <c r="F262" s="27"/>
      <c r="G262" s="27"/>
      <c r="H262" s="27"/>
      <c r="I262" s="27"/>
      <c r="J262" s="27"/>
      <c r="K262" s="27"/>
      <c r="L262" s="27"/>
      <c r="M262" s="27"/>
      <c r="N262" s="27"/>
      <c r="O262" s="27"/>
      <c r="P262" s="27"/>
      <c r="Q262" s="27"/>
      <c r="R262" s="27"/>
      <c r="S262" s="27"/>
      <c r="T262" s="27"/>
    </row>
    <row r="263" spans="1:20">
      <c r="A263" s="27"/>
      <c r="B263" s="27"/>
      <c r="C263" s="27"/>
      <c r="D263" s="27"/>
      <c r="E263" s="27"/>
      <c r="F263" s="27"/>
      <c r="G263" s="27"/>
      <c r="H263" s="27"/>
      <c r="I263" s="27"/>
      <c r="J263" s="27"/>
      <c r="K263" s="27"/>
      <c r="L263" s="27"/>
      <c r="M263" s="27"/>
      <c r="N263" s="27"/>
      <c r="O263" s="27"/>
      <c r="P263" s="27"/>
      <c r="Q263" s="27"/>
      <c r="R263" s="27"/>
      <c r="S263" s="27"/>
      <c r="T263" s="27"/>
    </row>
    <row r="264" spans="1:20">
      <c r="A264" s="27"/>
      <c r="B264" s="27"/>
      <c r="C264" s="27"/>
      <c r="D264" s="27"/>
      <c r="E264" s="27"/>
      <c r="F264" s="27"/>
      <c r="G264" s="27"/>
      <c r="H264" s="27"/>
      <c r="I264" s="27"/>
      <c r="J264" s="27"/>
      <c r="K264" s="27"/>
      <c r="L264" s="27"/>
      <c r="M264" s="27"/>
      <c r="N264" s="27"/>
      <c r="O264" s="27"/>
      <c r="P264" s="27"/>
      <c r="Q264" s="27"/>
      <c r="R264" s="27"/>
      <c r="S264" s="27"/>
      <c r="T264" s="27"/>
    </row>
    <row r="265" spans="1:20">
      <c r="A265" s="27"/>
      <c r="B265" s="27"/>
      <c r="C265" s="27"/>
      <c r="D265" s="27"/>
      <c r="E265" s="27"/>
      <c r="F265" s="27"/>
      <c r="G265" s="27"/>
      <c r="H265" s="27"/>
      <c r="I265" s="27"/>
      <c r="J265" s="27"/>
      <c r="K265" s="27"/>
      <c r="L265" s="27"/>
      <c r="M265" s="27"/>
      <c r="N265" s="27"/>
      <c r="O265" s="27"/>
      <c r="P265" s="27"/>
      <c r="Q265" s="27"/>
      <c r="R265" s="27"/>
      <c r="S265" s="27"/>
      <c r="T265" s="27"/>
    </row>
    <row r="266" spans="1:20">
      <c r="A266" s="27"/>
      <c r="B266" s="27"/>
      <c r="C266" s="27"/>
      <c r="D266" s="27"/>
      <c r="E266" s="27"/>
      <c r="F266" s="27"/>
      <c r="G266" s="27"/>
      <c r="H266" s="27"/>
      <c r="I266" s="27"/>
      <c r="J266" s="27"/>
      <c r="K266" s="27"/>
      <c r="L266" s="27"/>
      <c r="M266" s="27"/>
      <c r="N266" s="27"/>
      <c r="O266" s="27"/>
      <c r="P266" s="27"/>
      <c r="Q266" s="27"/>
      <c r="R266" s="27"/>
      <c r="S266" s="27"/>
      <c r="T266" s="27"/>
    </row>
    <row r="267" spans="1:20">
      <c r="A267" s="27"/>
      <c r="B267" s="27"/>
      <c r="C267" s="27"/>
      <c r="D267" s="27"/>
      <c r="E267" s="27"/>
      <c r="F267" s="27"/>
      <c r="G267" s="27"/>
      <c r="H267" s="27"/>
      <c r="I267" s="27"/>
      <c r="J267" s="27"/>
      <c r="K267" s="27"/>
      <c r="L267" s="27"/>
      <c r="M267" s="27"/>
      <c r="N267" s="27"/>
      <c r="O267" s="27"/>
      <c r="P267" s="27"/>
      <c r="Q267" s="27"/>
      <c r="R267" s="27"/>
      <c r="S267" s="27"/>
      <c r="T267" s="27"/>
    </row>
    <row r="268" spans="1:20">
      <c r="A268" s="27"/>
      <c r="B268" s="27"/>
      <c r="C268" s="27"/>
      <c r="D268" s="27"/>
      <c r="E268" s="27"/>
      <c r="F268" s="27"/>
      <c r="G268" s="27"/>
      <c r="H268" s="27"/>
      <c r="I268" s="27"/>
      <c r="J268" s="27"/>
      <c r="K268" s="27"/>
      <c r="L268" s="27"/>
      <c r="M268" s="27"/>
      <c r="N268" s="27"/>
      <c r="O268" s="27"/>
      <c r="P268" s="27"/>
      <c r="Q268" s="27"/>
      <c r="R268" s="27"/>
      <c r="S268" s="27"/>
      <c r="T268" s="27"/>
    </row>
    <row r="269" spans="1:20">
      <c r="A269" s="27"/>
      <c r="B269" s="27"/>
      <c r="C269" s="27"/>
      <c r="D269" s="27"/>
      <c r="E269" s="27"/>
      <c r="F269" s="27"/>
      <c r="G269" s="27"/>
      <c r="H269" s="27"/>
      <c r="I269" s="27"/>
      <c r="J269" s="27"/>
      <c r="K269" s="27"/>
      <c r="L269" s="27"/>
      <c r="M269" s="27"/>
      <c r="N269" s="27"/>
      <c r="O269" s="27"/>
      <c r="P269" s="27"/>
      <c r="Q269" s="27"/>
      <c r="R269" s="27"/>
      <c r="S269" s="27"/>
      <c r="T269" s="27"/>
    </row>
    <row r="270" spans="1:20">
      <c r="A270" s="27"/>
      <c r="B270" s="27"/>
      <c r="C270" s="27"/>
      <c r="D270" s="27"/>
      <c r="E270" s="27"/>
      <c r="F270" s="27"/>
      <c r="G270" s="27"/>
      <c r="H270" s="27"/>
      <c r="I270" s="27"/>
      <c r="J270" s="27"/>
      <c r="K270" s="27"/>
      <c r="L270" s="27"/>
      <c r="M270" s="27"/>
      <c r="N270" s="27"/>
      <c r="O270" s="27"/>
      <c r="P270" s="27"/>
      <c r="Q270" s="27"/>
      <c r="R270" s="27"/>
      <c r="S270" s="27"/>
      <c r="T270" s="27"/>
    </row>
    <row r="271" spans="1:20">
      <c r="A271" s="27"/>
      <c r="B271" s="27"/>
      <c r="C271" s="27"/>
      <c r="D271" s="27"/>
      <c r="E271" s="27"/>
      <c r="F271" s="27"/>
      <c r="G271" s="27"/>
      <c r="H271" s="27"/>
      <c r="I271" s="27"/>
      <c r="J271" s="27"/>
      <c r="K271" s="27"/>
      <c r="L271" s="27"/>
      <c r="M271" s="27"/>
      <c r="N271" s="27"/>
      <c r="O271" s="27"/>
      <c r="P271" s="27"/>
      <c r="Q271" s="27"/>
      <c r="R271" s="27"/>
      <c r="S271" s="27"/>
      <c r="T271" s="27"/>
    </row>
    <row r="272" spans="1:20">
      <c r="A272" s="27"/>
      <c r="B272" s="27"/>
      <c r="C272" s="27"/>
      <c r="D272" s="27"/>
      <c r="E272" s="27"/>
      <c r="F272" s="27"/>
      <c r="G272" s="27"/>
      <c r="H272" s="27"/>
      <c r="I272" s="27"/>
      <c r="J272" s="27"/>
      <c r="K272" s="27"/>
      <c r="L272" s="27"/>
      <c r="M272" s="27"/>
      <c r="N272" s="27"/>
      <c r="O272" s="27"/>
      <c r="P272" s="27"/>
      <c r="Q272" s="27"/>
      <c r="R272" s="27"/>
      <c r="S272" s="27"/>
      <c r="T272" s="27"/>
    </row>
    <row r="273" spans="1:36">
      <c r="A273" s="27"/>
      <c r="B273" s="27"/>
      <c r="C273" s="27"/>
      <c r="D273" s="27"/>
      <c r="E273" s="27"/>
      <c r="F273" s="27"/>
      <c r="G273" s="27"/>
      <c r="H273" s="27"/>
      <c r="I273" s="27"/>
      <c r="J273" s="27"/>
      <c r="K273" s="27"/>
      <c r="L273" s="27"/>
      <c r="M273" s="27"/>
      <c r="N273" s="27"/>
      <c r="O273" s="27"/>
      <c r="P273" s="27"/>
      <c r="Q273" s="27"/>
      <c r="R273" s="27"/>
      <c r="S273" s="27"/>
      <c r="T273" s="27"/>
    </row>
    <row r="274" spans="1:36">
      <c r="A274" s="27"/>
      <c r="B274" s="27"/>
      <c r="C274" s="27"/>
      <c r="D274" s="27"/>
      <c r="E274" s="27"/>
      <c r="F274" s="27"/>
      <c r="G274" s="27"/>
      <c r="H274" s="27"/>
      <c r="I274" s="27"/>
      <c r="J274" s="27"/>
      <c r="K274" s="27"/>
      <c r="L274" s="27"/>
      <c r="M274" s="27"/>
      <c r="N274" s="27"/>
      <c r="O274" s="27"/>
      <c r="P274" s="27"/>
      <c r="Q274" s="27"/>
      <c r="R274" s="27"/>
      <c r="S274" s="27"/>
      <c r="T274" s="27"/>
    </row>
    <row r="275" spans="1:36">
      <c r="A275" s="27"/>
      <c r="B275" s="27"/>
      <c r="C275" s="27"/>
      <c r="D275" s="27"/>
      <c r="E275" s="27"/>
      <c r="F275" s="27"/>
      <c r="G275" s="27"/>
      <c r="H275" s="27"/>
      <c r="I275" s="27"/>
      <c r="J275" s="27"/>
      <c r="K275" s="27"/>
      <c r="L275" s="27"/>
      <c r="M275" s="27"/>
      <c r="N275" s="27"/>
      <c r="O275" s="27"/>
      <c r="P275" s="27"/>
      <c r="Q275" s="27"/>
      <c r="R275" s="27"/>
      <c r="S275" s="27"/>
      <c r="T275" s="27"/>
    </row>
    <row r="276" spans="1:36">
      <c r="A276" s="27"/>
      <c r="B276" s="27"/>
      <c r="C276" s="27"/>
      <c r="D276" s="27"/>
      <c r="E276" s="27"/>
      <c r="F276" s="27"/>
      <c r="G276" s="27"/>
      <c r="H276" s="27"/>
      <c r="I276" s="27"/>
      <c r="J276" s="27"/>
      <c r="K276" s="27"/>
      <c r="L276" s="27"/>
      <c r="M276" s="27"/>
      <c r="N276" s="27"/>
      <c r="O276" s="27"/>
      <c r="P276" s="27"/>
      <c r="Q276" s="27"/>
      <c r="R276" s="27"/>
      <c r="S276" s="27"/>
      <c r="T276" s="27"/>
    </row>
    <row r="277" spans="1:36">
      <c r="A277" s="27"/>
      <c r="B277" s="27"/>
      <c r="C277" s="27"/>
      <c r="D277" s="27"/>
      <c r="E277" s="27"/>
      <c r="F277" s="27"/>
      <c r="G277" s="27"/>
      <c r="H277" s="27"/>
      <c r="I277" s="27"/>
      <c r="J277" s="27"/>
      <c r="K277" s="27"/>
      <c r="L277" s="27"/>
      <c r="M277" s="27"/>
      <c r="N277" s="27"/>
      <c r="O277" s="27"/>
      <c r="P277" s="27"/>
      <c r="Q277" s="27"/>
      <c r="R277" s="27"/>
      <c r="S277" s="27"/>
      <c r="T277" s="27"/>
    </row>
    <row r="278" spans="1:36">
      <c r="A278" s="27"/>
      <c r="B278" s="27"/>
      <c r="C278" s="27"/>
      <c r="D278" s="27"/>
      <c r="E278" s="27"/>
      <c r="F278" s="27"/>
      <c r="G278" s="27"/>
      <c r="H278" s="27"/>
      <c r="I278" s="27"/>
      <c r="J278" s="27"/>
      <c r="K278" s="27"/>
      <c r="L278" s="27"/>
      <c r="M278" s="27"/>
      <c r="N278" s="27"/>
      <c r="O278" s="27"/>
      <c r="P278" s="27"/>
      <c r="Q278" s="27"/>
      <c r="R278" s="27"/>
      <c r="S278" s="27"/>
      <c r="T278" s="27"/>
    </row>
    <row r="279" spans="1:36">
      <c r="A279" s="27"/>
      <c r="B279" s="27"/>
      <c r="C279" s="27"/>
      <c r="D279" s="27"/>
      <c r="E279" s="27"/>
      <c r="F279" s="27"/>
      <c r="G279" s="27"/>
      <c r="H279" s="27"/>
      <c r="I279" s="27"/>
      <c r="J279" s="27"/>
      <c r="K279" s="27"/>
      <c r="L279" s="27"/>
      <c r="M279" s="27"/>
      <c r="N279" s="27"/>
      <c r="O279" s="27"/>
      <c r="P279" s="27"/>
      <c r="Q279" s="27"/>
      <c r="R279" s="27"/>
      <c r="S279" s="27"/>
      <c r="T279" s="27"/>
    </row>
    <row r="280" spans="1:36">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row>
    <row r="281" spans="1:36">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row>
    <row r="282" spans="1:36">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row>
    <row r="283" spans="1:36">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row>
    <row r="284" spans="1:36">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row>
    <row r="285" spans="1:36">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row>
    <row r="286" spans="1:36">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row>
    <row r="287" spans="1:36">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row>
    <row r="288" spans="1:36">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row>
    <row r="289" spans="1:36">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row>
    <row r="290" spans="1:36">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row>
    <row r="291" spans="1:36">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row>
    <row r="292" spans="1:36">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row>
    <row r="293" spans="1:36">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row>
    <row r="294" spans="1:36">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row>
    <row r="295" spans="1:36">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row>
    <row r="296" spans="1:36">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row>
    <row r="297" spans="1:36">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row>
    <row r="298" spans="1:36">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row>
    <row r="299" spans="1:36">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row>
    <row r="300" spans="1:36">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row>
    <row r="301" spans="1:36">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row>
    <row r="302" spans="1:36">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row>
    <row r="303" spans="1:36">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row>
    <row r="304" spans="1:36">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row>
    <row r="305" spans="1:36">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row>
    <row r="306" spans="1:36">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row>
    <row r="307" spans="1:36">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row>
    <row r="308" spans="1:36">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row>
    <row r="309" spans="1:36">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row>
    <row r="310" spans="1:36">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row>
    <row r="311" spans="1:36">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row>
    <row r="312" spans="1:36">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row>
    <row r="313" spans="1:36">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row>
    <row r="314" spans="1:36">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row>
    <row r="315" spans="1:36">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row>
    <row r="316" spans="1:36">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row>
    <row r="317" spans="1:36">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row>
    <row r="318" spans="1:36">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row>
    <row r="319" spans="1:36">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row>
    <row r="320" spans="1:36">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row>
    <row r="321" spans="1:36">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row>
    <row r="322" spans="1:36">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row>
    <row r="323" spans="1:36">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row>
    <row r="324" spans="1:36">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row>
    <row r="325" spans="1:36">
      <c r="A325" s="27"/>
      <c r="B325" s="27"/>
      <c r="C325" s="27"/>
      <c r="D325" s="27"/>
      <c r="E325" s="27"/>
      <c r="F325" s="27"/>
      <c r="G325" s="27"/>
      <c r="H325" s="27"/>
      <c r="I325" s="27"/>
      <c r="J325" s="27"/>
      <c r="K325" s="27"/>
      <c r="L325" s="27"/>
      <c r="M325" s="27"/>
      <c r="N325" s="27"/>
    </row>
    <row r="326" spans="1:36">
      <c r="A326" s="27"/>
      <c r="B326" s="27"/>
      <c r="C326" s="27"/>
      <c r="D326" s="27"/>
      <c r="E326" s="27"/>
      <c r="F326" s="27"/>
      <c r="G326" s="27"/>
      <c r="H326" s="27"/>
      <c r="I326" s="27"/>
      <c r="J326" s="27"/>
      <c r="K326" s="27"/>
      <c r="L326" s="27"/>
      <c r="M326" s="27"/>
      <c r="N326" s="27"/>
    </row>
    <row r="327" spans="1:36">
      <c r="A327" s="27"/>
      <c r="B327" s="27"/>
      <c r="C327" s="27"/>
      <c r="D327" s="27"/>
      <c r="E327" s="27"/>
      <c r="F327" s="27"/>
      <c r="G327" s="27"/>
      <c r="H327" s="27"/>
      <c r="I327" s="27"/>
      <c r="J327" s="27"/>
      <c r="K327" s="27"/>
      <c r="L327" s="27"/>
      <c r="M327" s="27"/>
      <c r="N327" s="27"/>
    </row>
    <row r="328" spans="1:36">
      <c r="A328" s="27"/>
      <c r="B328" s="27"/>
      <c r="C328" s="27"/>
      <c r="D328" s="27"/>
      <c r="E328" s="27"/>
      <c r="F328" s="27"/>
      <c r="G328" s="27"/>
      <c r="H328" s="27"/>
      <c r="I328" s="27"/>
      <c r="J328" s="27"/>
      <c r="K328" s="27"/>
      <c r="L328" s="27"/>
      <c r="M328" s="27"/>
      <c r="N328" s="27"/>
    </row>
    <row r="329" spans="1:36">
      <c r="A329" s="27"/>
      <c r="B329" s="27"/>
      <c r="C329" s="27"/>
      <c r="D329" s="27"/>
      <c r="E329" s="27"/>
      <c r="F329" s="27"/>
      <c r="G329" s="27"/>
      <c r="H329" s="27"/>
      <c r="I329" s="27"/>
      <c r="J329" s="27"/>
      <c r="K329" s="27"/>
      <c r="L329" s="27"/>
      <c r="M329" s="27"/>
      <c r="N329" s="27"/>
    </row>
    <row r="330" spans="1:36">
      <c r="A330" s="27"/>
      <c r="B330" s="27"/>
      <c r="C330" s="27"/>
      <c r="D330" s="27"/>
      <c r="E330" s="27"/>
      <c r="F330" s="27"/>
      <c r="G330" s="27"/>
      <c r="H330" s="27"/>
      <c r="I330" s="27"/>
      <c r="J330" s="27"/>
      <c r="K330" s="27"/>
      <c r="L330" s="27"/>
      <c r="M330" s="27"/>
      <c r="N330" s="27"/>
    </row>
    <row r="331" spans="1:36">
      <c r="A331" s="27"/>
      <c r="B331" s="27"/>
      <c r="C331" s="27"/>
      <c r="D331" s="27"/>
      <c r="E331" s="27"/>
      <c r="F331" s="27"/>
      <c r="G331" s="27"/>
      <c r="H331" s="27"/>
      <c r="I331" s="27"/>
      <c r="J331" s="27"/>
      <c r="K331" s="27"/>
      <c r="L331" s="27"/>
      <c r="M331" s="27"/>
      <c r="N331" s="27"/>
    </row>
    <row r="332" spans="1:36">
      <c r="A332" s="27"/>
      <c r="B332" s="27"/>
      <c r="C332" s="27"/>
      <c r="D332" s="27"/>
      <c r="E332" s="27"/>
      <c r="F332" s="27"/>
      <c r="G332" s="27"/>
      <c r="H332" s="27"/>
      <c r="I332" s="27"/>
      <c r="J332" s="27"/>
      <c r="K332" s="27"/>
      <c r="L332" s="27"/>
      <c r="M332" s="27"/>
      <c r="N332" s="27"/>
    </row>
    <row r="333" spans="1:36">
      <c r="A333" s="27"/>
      <c r="B333" s="27"/>
      <c r="C333" s="27"/>
      <c r="D333" s="27"/>
      <c r="E333" s="27"/>
      <c r="F333" s="27"/>
      <c r="G333" s="27"/>
      <c r="H333" s="27"/>
      <c r="I333" s="27"/>
      <c r="J333" s="27"/>
      <c r="K333" s="27"/>
      <c r="L333" s="27"/>
      <c r="M333" s="27"/>
      <c r="N333" s="27"/>
    </row>
    <row r="334" spans="1:36">
      <c r="A334" s="27"/>
      <c r="B334" s="27"/>
      <c r="C334" s="27"/>
      <c r="D334" s="27"/>
      <c r="E334" s="27"/>
      <c r="F334" s="27"/>
      <c r="G334" s="27"/>
      <c r="H334" s="27"/>
      <c r="I334" s="27"/>
      <c r="J334" s="27"/>
      <c r="K334" s="27"/>
      <c r="L334" s="27"/>
      <c r="M334" s="27"/>
      <c r="N334" s="27"/>
    </row>
    <row r="335" spans="1:36">
      <c r="A335" s="27"/>
      <c r="B335" s="27"/>
      <c r="C335" s="27"/>
      <c r="D335" s="27"/>
      <c r="E335" s="27"/>
      <c r="F335" s="27"/>
      <c r="G335" s="27"/>
      <c r="H335" s="27"/>
      <c r="I335" s="27"/>
      <c r="J335" s="27"/>
      <c r="K335" s="27"/>
      <c r="L335" s="27"/>
      <c r="M335" s="27"/>
      <c r="N335" s="27"/>
    </row>
    <row r="336" spans="1:36">
      <c r="A336" s="27"/>
      <c r="B336" s="27"/>
      <c r="C336" s="27"/>
      <c r="D336" s="27"/>
      <c r="E336" s="27"/>
      <c r="F336" s="27"/>
      <c r="G336" s="27"/>
      <c r="H336" s="27"/>
      <c r="I336" s="27"/>
      <c r="J336" s="27"/>
      <c r="K336" s="27"/>
      <c r="L336" s="27"/>
      <c r="M336" s="27"/>
      <c r="N336" s="27"/>
    </row>
    <row r="337" spans="1:14">
      <c r="A337" s="27"/>
      <c r="B337" s="27"/>
      <c r="C337" s="27"/>
      <c r="D337" s="27"/>
      <c r="E337" s="27"/>
      <c r="F337" s="27"/>
      <c r="G337" s="27"/>
      <c r="H337" s="27"/>
      <c r="I337" s="27"/>
      <c r="J337" s="27"/>
      <c r="K337" s="27"/>
      <c r="L337" s="27"/>
      <c r="M337" s="27"/>
      <c r="N337" s="27"/>
    </row>
    <row r="338" spans="1:14">
      <c r="A338" s="27"/>
      <c r="B338" s="27"/>
      <c r="C338" s="27"/>
      <c r="D338" s="27"/>
      <c r="E338" s="27"/>
      <c r="F338" s="27"/>
      <c r="G338" s="27"/>
      <c r="H338" s="27"/>
      <c r="I338" s="27"/>
      <c r="J338" s="27"/>
      <c r="K338" s="27"/>
      <c r="L338" s="27"/>
      <c r="M338" s="27"/>
      <c r="N338" s="27"/>
    </row>
    <row r="339" spans="1:14">
      <c r="A339" s="27"/>
      <c r="B339" s="27"/>
      <c r="C339" s="27"/>
      <c r="D339" s="27"/>
      <c r="E339" s="27"/>
      <c r="F339" s="27"/>
      <c r="G339" s="27"/>
      <c r="H339" s="27"/>
      <c r="I339" s="27"/>
      <c r="J339" s="27"/>
      <c r="K339" s="27"/>
      <c r="L339" s="27"/>
      <c r="M339" s="27"/>
      <c r="N339" s="27"/>
    </row>
    <row r="340" spans="1:14">
      <c r="A340" s="27"/>
      <c r="B340" s="27"/>
      <c r="C340" s="27"/>
      <c r="D340" s="27"/>
      <c r="E340" s="27"/>
      <c r="F340" s="27"/>
      <c r="G340" s="27"/>
      <c r="H340" s="27"/>
      <c r="I340" s="27"/>
      <c r="J340" s="27"/>
      <c r="K340" s="27"/>
      <c r="L340" s="27"/>
      <c r="M340" s="27"/>
      <c r="N340" s="27"/>
    </row>
    <row r="341" spans="1:14">
      <c r="A341" s="27"/>
      <c r="B341" s="27"/>
      <c r="C341" s="27"/>
      <c r="D341" s="27"/>
      <c r="E341" s="27"/>
      <c r="F341" s="27"/>
      <c r="G341" s="27"/>
      <c r="H341" s="27"/>
      <c r="I341" s="27"/>
      <c r="J341" s="27"/>
      <c r="K341" s="27"/>
      <c r="L341" s="27"/>
      <c r="M341" s="27"/>
      <c r="N341" s="27"/>
    </row>
    <row r="342" spans="1:14">
      <c r="A342" s="27"/>
      <c r="B342" s="27"/>
      <c r="C342" s="27"/>
      <c r="D342" s="27"/>
      <c r="E342" s="27"/>
      <c r="F342" s="27"/>
      <c r="G342" s="27"/>
      <c r="H342" s="27"/>
      <c r="I342" s="27"/>
      <c r="J342" s="27"/>
      <c r="K342" s="27"/>
      <c r="L342" s="27"/>
      <c r="M342" s="27"/>
      <c r="N342" s="27"/>
    </row>
    <row r="343" spans="1:14">
      <c r="A343" s="27"/>
      <c r="B343" s="27"/>
      <c r="C343" s="27"/>
      <c r="D343" s="27"/>
      <c r="E343" s="27"/>
      <c r="F343" s="27"/>
      <c r="G343" s="27"/>
      <c r="H343" s="27"/>
      <c r="I343" s="27"/>
      <c r="J343" s="27"/>
      <c r="K343" s="27"/>
      <c r="L343" s="27"/>
      <c r="M343" s="27"/>
      <c r="N343" s="27"/>
    </row>
    <row r="344" spans="1:14">
      <c r="A344" s="27"/>
      <c r="B344" s="27"/>
      <c r="C344" s="27"/>
      <c r="D344" s="27"/>
      <c r="E344" s="27"/>
      <c r="F344" s="27"/>
      <c r="G344" s="27"/>
      <c r="H344" s="27"/>
      <c r="I344" s="27"/>
      <c r="J344" s="27"/>
      <c r="K344" s="27"/>
      <c r="L344" s="27"/>
      <c r="M344" s="27"/>
      <c r="N344" s="27"/>
    </row>
    <row r="345" spans="1:14">
      <c r="A345" s="27"/>
      <c r="B345" s="27"/>
      <c r="C345" s="27"/>
      <c r="D345" s="27"/>
      <c r="E345" s="27"/>
      <c r="F345" s="27"/>
      <c r="G345" s="27"/>
      <c r="H345" s="27"/>
      <c r="I345" s="27"/>
      <c r="J345" s="27"/>
      <c r="K345" s="27"/>
      <c r="L345" s="27"/>
      <c r="M345" s="27"/>
      <c r="N345" s="27"/>
    </row>
    <row r="346" spans="1:14">
      <c r="A346" s="27"/>
      <c r="B346" s="27"/>
      <c r="C346" s="27"/>
      <c r="D346" s="27"/>
      <c r="E346" s="27"/>
      <c r="F346" s="27"/>
      <c r="G346" s="27"/>
      <c r="H346" s="27"/>
      <c r="I346" s="27"/>
      <c r="J346" s="27"/>
      <c r="K346" s="27"/>
      <c r="L346" s="27"/>
      <c r="M346" s="27"/>
      <c r="N346" s="27"/>
    </row>
    <row r="347" spans="1:14">
      <c r="A347" s="27"/>
      <c r="B347" s="27"/>
      <c r="C347" s="27"/>
      <c r="D347" s="27"/>
      <c r="E347" s="27"/>
      <c r="F347" s="27"/>
      <c r="G347" s="27"/>
      <c r="H347" s="27"/>
      <c r="I347" s="27"/>
      <c r="J347" s="27"/>
      <c r="K347" s="27"/>
      <c r="L347" s="27"/>
      <c r="M347" s="27"/>
      <c r="N347" s="27"/>
    </row>
    <row r="348" spans="1:14">
      <c r="A348" s="27"/>
      <c r="B348" s="27"/>
      <c r="C348" s="27"/>
      <c r="D348" s="27"/>
      <c r="E348" s="27"/>
      <c r="F348" s="27"/>
      <c r="G348" s="27"/>
      <c r="H348" s="27"/>
      <c r="I348" s="27"/>
      <c r="J348" s="27"/>
      <c r="K348" s="27"/>
      <c r="L348" s="27"/>
      <c r="M348" s="27"/>
      <c r="N348" s="27"/>
    </row>
    <row r="349" spans="1:14">
      <c r="A349" s="27"/>
      <c r="B349" s="27"/>
      <c r="C349" s="27"/>
      <c r="D349" s="27"/>
      <c r="E349" s="27"/>
      <c r="F349" s="27"/>
      <c r="G349" s="27"/>
      <c r="H349" s="27"/>
      <c r="I349" s="27"/>
      <c r="J349" s="27"/>
      <c r="K349" s="27"/>
      <c r="L349" s="27"/>
      <c r="M349" s="27"/>
      <c r="N349" s="27"/>
    </row>
    <row r="350" spans="1:14">
      <c r="A350" s="27"/>
      <c r="B350" s="27"/>
      <c r="C350" s="27"/>
      <c r="D350" s="27"/>
      <c r="E350" s="27"/>
      <c r="F350" s="27"/>
      <c r="G350" s="27"/>
      <c r="H350" s="27"/>
      <c r="I350" s="27"/>
      <c r="J350" s="27"/>
      <c r="K350" s="27"/>
      <c r="L350" s="27"/>
      <c r="M350" s="27"/>
      <c r="N350" s="27"/>
    </row>
    <row r="351" spans="1:14">
      <c r="A351" s="27"/>
      <c r="B351" s="27"/>
      <c r="C351" s="27"/>
      <c r="D351" s="27"/>
      <c r="E351" s="27"/>
      <c r="F351" s="27"/>
      <c r="G351" s="27"/>
      <c r="H351" s="27"/>
      <c r="I351" s="27"/>
      <c r="J351" s="27"/>
      <c r="K351" s="27"/>
      <c r="L351" s="27"/>
      <c r="M351" s="27"/>
      <c r="N351" s="27"/>
    </row>
    <row r="352" spans="1:14">
      <c r="A352" s="27"/>
      <c r="B352" s="27"/>
      <c r="C352" s="27"/>
      <c r="D352" s="27"/>
      <c r="E352" s="27"/>
      <c r="F352" s="27"/>
      <c r="G352" s="27"/>
      <c r="H352" s="27"/>
      <c r="I352" s="27"/>
      <c r="J352" s="27"/>
      <c r="K352" s="27"/>
      <c r="L352" s="27"/>
      <c r="M352" s="27"/>
      <c r="N352" s="27"/>
    </row>
    <row r="353" spans="1:14">
      <c r="A353" s="27"/>
      <c r="B353" s="27"/>
      <c r="C353" s="27"/>
      <c r="D353" s="27"/>
      <c r="E353" s="27"/>
      <c r="F353" s="27"/>
      <c r="G353" s="27"/>
      <c r="H353" s="27"/>
      <c r="I353" s="27"/>
      <c r="J353" s="27"/>
      <c r="K353" s="27"/>
      <c r="L353" s="27"/>
      <c r="M353" s="27"/>
      <c r="N353" s="27"/>
    </row>
    <row r="354" spans="1:14">
      <c r="A354" s="27"/>
      <c r="B354" s="27"/>
      <c r="C354" s="27"/>
      <c r="D354" s="27"/>
      <c r="E354" s="27"/>
      <c r="F354" s="27"/>
      <c r="G354" s="27"/>
      <c r="H354" s="27"/>
      <c r="I354" s="27"/>
      <c r="J354" s="27"/>
      <c r="K354" s="27"/>
      <c r="L354" s="27"/>
      <c r="M354" s="27"/>
      <c r="N354" s="27"/>
    </row>
    <row r="355" spans="1:14">
      <c r="A355" s="27"/>
      <c r="B355" s="27"/>
      <c r="C355" s="27"/>
      <c r="D355" s="27"/>
      <c r="E355" s="27"/>
      <c r="F355" s="27"/>
      <c r="G355" s="27"/>
      <c r="H355" s="27"/>
      <c r="I355" s="27"/>
      <c r="J355" s="27"/>
      <c r="K355" s="27"/>
      <c r="L355" s="27"/>
      <c r="M355" s="27"/>
      <c r="N355" s="27"/>
    </row>
    <row r="356" spans="1:14">
      <c r="A356" s="27"/>
      <c r="B356" s="27"/>
      <c r="C356" s="27"/>
      <c r="D356" s="27"/>
      <c r="E356" s="27"/>
      <c r="F356" s="27"/>
      <c r="G356" s="27"/>
      <c r="H356" s="27"/>
      <c r="I356" s="27"/>
      <c r="J356" s="27"/>
      <c r="K356" s="27"/>
      <c r="L356" s="27"/>
      <c r="M356" s="27"/>
      <c r="N356" s="27"/>
    </row>
    <row r="357" spans="1:14">
      <c r="A357" s="27"/>
      <c r="B357" s="27"/>
      <c r="C357" s="27"/>
      <c r="D357" s="27"/>
      <c r="E357" s="27"/>
      <c r="F357" s="27"/>
      <c r="G357" s="27"/>
      <c r="H357" s="27"/>
      <c r="I357" s="27"/>
      <c r="J357" s="27"/>
      <c r="K357" s="27"/>
      <c r="L357" s="27"/>
      <c r="M357" s="27"/>
      <c r="N357" s="27"/>
    </row>
    <row r="358" spans="1:14">
      <c r="A358" s="27"/>
      <c r="B358" s="27"/>
      <c r="C358" s="27"/>
      <c r="D358" s="27"/>
      <c r="E358" s="27"/>
      <c r="F358" s="27"/>
      <c r="G358" s="27"/>
      <c r="H358" s="27"/>
      <c r="I358" s="27"/>
      <c r="J358" s="27"/>
      <c r="K358" s="27"/>
      <c r="L358" s="27"/>
      <c r="M358" s="27"/>
      <c r="N358" s="27"/>
    </row>
    <row r="359" spans="1:14">
      <c r="A359" s="27"/>
      <c r="B359" s="27"/>
      <c r="C359" s="27"/>
      <c r="D359" s="27"/>
      <c r="E359" s="27"/>
      <c r="F359" s="27"/>
      <c r="G359" s="27"/>
      <c r="H359" s="27"/>
      <c r="I359" s="27"/>
      <c r="J359" s="27"/>
      <c r="K359" s="27"/>
      <c r="L359" s="27"/>
      <c r="M359" s="27"/>
      <c r="N359" s="27"/>
    </row>
    <row r="360" spans="1:14">
      <c r="A360" s="27"/>
      <c r="B360" s="27"/>
      <c r="C360" s="27"/>
      <c r="D360" s="27"/>
      <c r="E360" s="27"/>
      <c r="F360" s="27"/>
      <c r="G360" s="27"/>
      <c r="H360" s="27"/>
      <c r="I360" s="27"/>
      <c r="J360" s="27"/>
      <c r="K360" s="27"/>
      <c r="L360" s="27"/>
      <c r="M360" s="27"/>
      <c r="N360" s="27"/>
    </row>
    <row r="361" spans="1:14">
      <c r="A361" s="27"/>
      <c r="B361" s="27"/>
      <c r="C361" s="27"/>
      <c r="D361" s="27"/>
      <c r="E361" s="27"/>
      <c r="F361" s="27"/>
      <c r="G361" s="27"/>
      <c r="H361" s="27"/>
      <c r="I361" s="27"/>
      <c r="J361" s="27"/>
      <c r="K361" s="27"/>
      <c r="L361" s="27"/>
      <c r="M361" s="27"/>
      <c r="N361" s="27"/>
    </row>
    <row r="362" spans="1:14">
      <c r="A362" s="27"/>
      <c r="B362" s="27"/>
      <c r="C362" s="27"/>
      <c r="D362" s="27"/>
      <c r="E362" s="27"/>
      <c r="F362" s="27"/>
      <c r="G362" s="27"/>
      <c r="H362" s="27"/>
      <c r="I362" s="27"/>
      <c r="J362" s="27"/>
      <c r="K362" s="27"/>
      <c r="L362" s="27"/>
      <c r="M362" s="27"/>
      <c r="N362" s="27"/>
    </row>
    <row r="363" spans="1:14">
      <c r="A363" s="27"/>
      <c r="B363" s="27"/>
      <c r="C363" s="27"/>
      <c r="D363" s="27"/>
      <c r="E363" s="27"/>
      <c r="F363" s="27"/>
      <c r="G363" s="27"/>
      <c r="H363" s="27"/>
      <c r="I363" s="27"/>
      <c r="J363" s="27"/>
      <c r="K363" s="27"/>
      <c r="L363" s="27"/>
      <c r="M363" s="27"/>
      <c r="N363" s="27"/>
    </row>
    <row r="364" spans="1:14">
      <c r="A364" s="27"/>
      <c r="B364" s="27"/>
      <c r="C364" s="27"/>
      <c r="D364" s="27"/>
      <c r="E364" s="27"/>
      <c r="F364" s="27"/>
      <c r="G364" s="27"/>
      <c r="H364" s="27"/>
      <c r="I364" s="27"/>
      <c r="J364" s="27"/>
      <c r="K364" s="27"/>
      <c r="L364" s="27"/>
      <c r="M364" s="27"/>
      <c r="N364" s="27"/>
    </row>
    <row r="365" spans="1:14">
      <c r="A365" s="27"/>
      <c r="B365" s="27"/>
      <c r="C365" s="27"/>
      <c r="D365" s="27"/>
      <c r="E365" s="27"/>
      <c r="F365" s="27"/>
      <c r="G365" s="27"/>
      <c r="H365" s="27"/>
      <c r="I365" s="27"/>
      <c r="J365" s="27"/>
      <c r="K365" s="27"/>
      <c r="L365" s="27"/>
      <c r="M365" s="27"/>
      <c r="N365" s="27"/>
    </row>
    <row r="366" spans="1:14">
      <c r="A366" s="27"/>
      <c r="B366" s="27"/>
      <c r="C366" s="27"/>
      <c r="D366" s="27"/>
      <c r="E366" s="27"/>
      <c r="F366" s="27"/>
      <c r="G366" s="27"/>
      <c r="H366" s="27"/>
      <c r="I366" s="27"/>
      <c r="J366" s="27"/>
      <c r="K366" s="27"/>
      <c r="L366" s="27"/>
      <c r="M366" s="27"/>
      <c r="N366" s="27"/>
    </row>
    <row r="367" spans="1:14">
      <c r="A367" s="27"/>
      <c r="B367" s="27"/>
      <c r="C367" s="27"/>
      <c r="D367" s="27"/>
      <c r="E367" s="27"/>
      <c r="F367" s="27"/>
      <c r="G367" s="27"/>
      <c r="H367" s="27"/>
      <c r="I367" s="27"/>
      <c r="J367" s="27"/>
      <c r="K367" s="27"/>
      <c r="L367" s="27"/>
      <c r="M367" s="27"/>
      <c r="N367" s="27"/>
    </row>
    <row r="368" spans="1:14">
      <c r="A368" s="27"/>
      <c r="B368" s="27"/>
      <c r="C368" s="27"/>
      <c r="D368" s="27"/>
      <c r="E368" s="27"/>
      <c r="F368" s="27"/>
      <c r="G368" s="27"/>
      <c r="H368" s="27"/>
      <c r="I368" s="27"/>
      <c r="J368" s="27"/>
      <c r="K368" s="27"/>
      <c r="L368" s="27"/>
      <c r="M368" s="27"/>
      <c r="N368" s="27"/>
    </row>
    <row r="369" spans="1:14">
      <c r="A369" s="27"/>
      <c r="B369" s="27"/>
      <c r="C369" s="27"/>
      <c r="D369" s="27"/>
      <c r="E369" s="27"/>
      <c r="F369" s="27"/>
      <c r="G369" s="27"/>
      <c r="H369" s="27"/>
      <c r="I369" s="27"/>
      <c r="J369" s="27"/>
      <c r="K369" s="27"/>
      <c r="L369" s="27"/>
      <c r="M369" s="27"/>
      <c r="N369" s="27"/>
    </row>
    <row r="370" spans="1:14">
      <c r="A370" s="27"/>
      <c r="B370" s="27"/>
      <c r="C370" s="27"/>
      <c r="D370" s="27"/>
      <c r="E370" s="27"/>
      <c r="F370" s="27"/>
      <c r="G370" s="27"/>
      <c r="H370" s="27"/>
      <c r="I370" s="27"/>
      <c r="J370" s="27"/>
      <c r="K370" s="27"/>
      <c r="L370" s="27"/>
      <c r="M370" s="27"/>
      <c r="N370" s="27"/>
    </row>
    <row r="371" spans="1:14">
      <c r="A371" s="27"/>
      <c r="B371" s="27"/>
      <c r="C371" s="27"/>
      <c r="D371" s="27"/>
      <c r="E371" s="27"/>
      <c r="F371" s="27"/>
      <c r="G371" s="27"/>
      <c r="H371" s="27"/>
      <c r="I371" s="27"/>
      <c r="J371" s="27"/>
      <c r="K371" s="27"/>
      <c r="L371" s="27"/>
      <c r="M371" s="27"/>
      <c r="N371" s="27"/>
    </row>
    <row r="372" spans="1:14">
      <c r="A372" s="27"/>
      <c r="B372" s="27"/>
      <c r="C372" s="27"/>
      <c r="D372" s="27"/>
      <c r="E372" s="27"/>
      <c r="F372" s="27"/>
      <c r="G372" s="27"/>
      <c r="H372" s="27"/>
      <c r="I372" s="27"/>
      <c r="J372" s="27"/>
      <c r="K372" s="27"/>
      <c r="L372" s="27"/>
      <c r="M372" s="27"/>
      <c r="N372" s="27"/>
    </row>
    <row r="373" spans="1:14">
      <c r="A373" s="27"/>
      <c r="B373" s="27"/>
      <c r="C373" s="27"/>
      <c r="D373" s="27"/>
      <c r="E373" s="27"/>
      <c r="F373" s="27"/>
      <c r="G373" s="27"/>
      <c r="H373" s="27"/>
      <c r="I373" s="27"/>
      <c r="J373" s="27"/>
      <c r="K373" s="27"/>
      <c r="L373" s="27"/>
      <c r="M373" s="27"/>
      <c r="N373" s="27"/>
    </row>
    <row r="374" spans="1:14">
      <c r="A374" s="27"/>
      <c r="B374" s="27"/>
      <c r="C374" s="27"/>
      <c r="D374" s="27"/>
      <c r="E374" s="27"/>
      <c r="F374" s="27"/>
      <c r="G374" s="27"/>
      <c r="H374" s="27"/>
      <c r="I374" s="27"/>
      <c r="J374" s="27"/>
      <c r="K374" s="27"/>
      <c r="L374" s="27"/>
      <c r="M374" s="27"/>
      <c r="N374" s="27"/>
    </row>
    <row r="375" spans="1:14">
      <c r="A375" s="27"/>
      <c r="B375" s="27"/>
      <c r="C375" s="27"/>
      <c r="D375" s="27"/>
      <c r="E375" s="27"/>
      <c r="F375" s="27"/>
      <c r="G375" s="27"/>
      <c r="H375" s="27"/>
      <c r="I375" s="27"/>
      <c r="J375" s="27"/>
      <c r="K375" s="27"/>
      <c r="L375" s="27"/>
      <c r="M375" s="27"/>
      <c r="N375" s="27"/>
    </row>
    <row r="376" spans="1:14">
      <c r="A376" s="27"/>
      <c r="B376" s="27"/>
      <c r="C376" s="27"/>
      <c r="D376" s="27"/>
      <c r="E376" s="27"/>
      <c r="F376" s="27"/>
      <c r="G376" s="27"/>
      <c r="H376" s="27"/>
      <c r="I376" s="27"/>
      <c r="J376" s="27"/>
      <c r="K376" s="27"/>
      <c r="L376" s="27"/>
      <c r="M376" s="27"/>
      <c r="N376" s="27"/>
    </row>
    <row r="377" spans="1:14">
      <c r="A377" s="27"/>
      <c r="B377" s="27"/>
      <c r="C377" s="27"/>
      <c r="D377" s="27"/>
      <c r="E377" s="27"/>
      <c r="F377" s="27"/>
      <c r="G377" s="27"/>
      <c r="H377" s="27"/>
      <c r="I377" s="27"/>
      <c r="J377" s="27"/>
      <c r="K377" s="27"/>
      <c r="L377" s="27"/>
      <c r="M377" s="27"/>
      <c r="N377" s="27"/>
    </row>
    <row r="378" spans="1:14">
      <c r="A378" s="27"/>
      <c r="B378" s="27"/>
      <c r="C378" s="27"/>
      <c r="D378" s="27"/>
      <c r="E378" s="27"/>
      <c r="F378" s="27"/>
      <c r="G378" s="27"/>
      <c r="H378" s="27"/>
      <c r="I378" s="27"/>
      <c r="J378" s="27"/>
      <c r="K378" s="27"/>
      <c r="L378" s="27"/>
      <c r="M378" s="27"/>
      <c r="N378" s="27"/>
    </row>
    <row r="379" spans="1:14">
      <c r="A379" s="27"/>
      <c r="B379" s="27"/>
      <c r="C379" s="27"/>
      <c r="D379" s="27"/>
      <c r="E379" s="27"/>
      <c r="F379" s="27"/>
      <c r="G379" s="27"/>
      <c r="H379" s="27"/>
      <c r="I379" s="27"/>
      <c r="J379" s="27"/>
      <c r="K379" s="27"/>
      <c r="L379" s="27"/>
      <c r="M379" s="27"/>
      <c r="N379" s="27"/>
    </row>
    <row r="380" spans="1:14">
      <c r="A380" s="27"/>
      <c r="B380" s="27"/>
      <c r="C380" s="27"/>
      <c r="D380" s="27"/>
      <c r="E380" s="27"/>
      <c r="F380" s="27"/>
      <c r="G380" s="27"/>
      <c r="H380" s="27"/>
      <c r="I380" s="27"/>
      <c r="J380" s="27"/>
      <c r="K380" s="27"/>
      <c r="L380" s="27"/>
      <c r="M380" s="27"/>
      <c r="N380" s="27"/>
    </row>
    <row r="381" spans="1:14">
      <c r="A381" s="27"/>
      <c r="B381" s="27"/>
      <c r="C381" s="27"/>
      <c r="D381" s="27"/>
      <c r="E381" s="27"/>
      <c r="F381" s="27"/>
      <c r="G381" s="27"/>
      <c r="H381" s="27"/>
      <c r="I381" s="27"/>
      <c r="J381" s="27"/>
      <c r="K381" s="27"/>
      <c r="L381" s="27"/>
      <c r="M381" s="27"/>
      <c r="N381" s="27"/>
    </row>
    <row r="382" spans="1:14">
      <c r="A382" s="27"/>
      <c r="B382" s="27"/>
      <c r="C382" s="27"/>
      <c r="D382" s="27"/>
      <c r="E382" s="27"/>
      <c r="F382" s="27"/>
      <c r="G382" s="27"/>
      <c r="H382" s="27"/>
      <c r="I382" s="27"/>
      <c r="J382" s="27"/>
      <c r="K382" s="27"/>
      <c r="L382" s="27"/>
      <c r="M382" s="27"/>
      <c r="N382" s="27"/>
    </row>
    <row r="383" spans="1:14">
      <c r="A383" s="27"/>
      <c r="B383" s="27"/>
      <c r="C383" s="27"/>
      <c r="D383" s="27"/>
      <c r="E383" s="27"/>
      <c r="F383" s="27"/>
      <c r="G383" s="27"/>
      <c r="H383" s="27"/>
      <c r="I383" s="27"/>
      <c r="J383" s="27"/>
      <c r="K383" s="27"/>
      <c r="L383" s="27"/>
      <c r="M383" s="27"/>
      <c r="N383" s="27"/>
    </row>
    <row r="384" spans="1:14">
      <c r="A384" s="27"/>
      <c r="B384" s="27"/>
      <c r="C384" s="27"/>
      <c r="D384" s="27"/>
      <c r="E384" s="27"/>
      <c r="F384" s="27"/>
      <c r="G384" s="27"/>
      <c r="H384" s="27"/>
      <c r="I384" s="27"/>
      <c r="J384" s="27"/>
      <c r="K384" s="27"/>
      <c r="L384" s="27"/>
      <c r="M384" s="27"/>
      <c r="N384" s="27"/>
    </row>
    <row r="385" spans="1:14">
      <c r="A385" s="27"/>
      <c r="B385" s="27"/>
      <c r="C385" s="27"/>
      <c r="D385" s="27"/>
      <c r="E385" s="27"/>
      <c r="F385" s="27"/>
      <c r="G385" s="27"/>
      <c r="H385" s="27"/>
      <c r="I385" s="27"/>
      <c r="J385" s="27"/>
      <c r="K385" s="27"/>
      <c r="L385" s="27"/>
      <c r="M385" s="27"/>
      <c r="N385" s="27"/>
    </row>
    <row r="386" spans="1:14">
      <c r="A386" s="27"/>
      <c r="B386" s="27"/>
      <c r="C386" s="27"/>
      <c r="D386" s="27"/>
      <c r="E386" s="27"/>
      <c r="F386" s="27"/>
      <c r="G386" s="27"/>
      <c r="H386" s="27"/>
      <c r="I386" s="27"/>
      <c r="J386" s="27"/>
      <c r="K386" s="27"/>
      <c r="L386" s="27"/>
      <c r="M386" s="27"/>
      <c r="N386" s="27"/>
    </row>
    <row r="387" spans="1:14">
      <c r="A387" s="27"/>
      <c r="B387" s="27"/>
      <c r="C387" s="27"/>
      <c r="D387" s="27"/>
      <c r="E387" s="27"/>
      <c r="F387" s="27"/>
      <c r="G387" s="27"/>
      <c r="H387" s="27"/>
      <c r="I387" s="27"/>
      <c r="J387" s="27"/>
      <c r="K387" s="27"/>
      <c r="L387" s="27"/>
      <c r="M387" s="27"/>
      <c r="N387" s="27"/>
    </row>
    <row r="388" spans="1:14">
      <c r="A388" s="27"/>
      <c r="B388" s="27"/>
      <c r="C388" s="27"/>
      <c r="D388" s="27"/>
      <c r="E388" s="27"/>
      <c r="F388" s="27"/>
      <c r="G388" s="27"/>
      <c r="H388" s="27"/>
      <c r="I388" s="27"/>
      <c r="J388" s="27"/>
      <c r="K388" s="27"/>
      <c r="L388" s="27"/>
      <c r="M388" s="27"/>
      <c r="N388" s="27"/>
    </row>
    <row r="389" spans="1:14">
      <c r="A389" s="27"/>
      <c r="B389" s="27"/>
      <c r="C389" s="27"/>
      <c r="D389" s="27"/>
      <c r="E389" s="27"/>
      <c r="F389" s="27"/>
      <c r="G389" s="27"/>
      <c r="H389" s="27"/>
      <c r="I389" s="27"/>
      <c r="J389" s="27"/>
      <c r="K389" s="27"/>
      <c r="L389" s="27"/>
      <c r="M389" s="27"/>
      <c r="N389" s="27"/>
    </row>
    <row r="390" spans="1:14">
      <c r="A390" s="27"/>
      <c r="B390" s="27"/>
      <c r="C390" s="27"/>
      <c r="D390" s="27"/>
      <c r="E390" s="27"/>
      <c r="F390" s="27"/>
      <c r="G390" s="27"/>
      <c r="H390" s="27"/>
      <c r="I390" s="27"/>
      <c r="J390" s="27"/>
      <c r="K390" s="27"/>
      <c r="L390" s="27"/>
      <c r="M390" s="27"/>
      <c r="N390" s="27"/>
    </row>
    <row r="391" spans="1:14">
      <c r="A391" s="27"/>
      <c r="B391" s="27"/>
      <c r="C391" s="27"/>
      <c r="D391" s="27"/>
      <c r="E391" s="27"/>
      <c r="F391" s="27"/>
      <c r="G391" s="27"/>
      <c r="H391" s="27"/>
      <c r="I391" s="27"/>
      <c r="J391" s="27"/>
      <c r="K391" s="27"/>
      <c r="L391" s="27"/>
      <c r="M391" s="27"/>
      <c r="N391" s="27"/>
    </row>
    <row r="392" spans="1:14">
      <c r="A392" s="27"/>
      <c r="B392" s="27"/>
      <c r="C392" s="27"/>
      <c r="D392" s="27"/>
      <c r="E392" s="27"/>
      <c r="F392" s="27"/>
      <c r="G392" s="27"/>
      <c r="H392" s="27"/>
      <c r="I392" s="27"/>
      <c r="J392" s="27"/>
      <c r="K392" s="27"/>
      <c r="L392" s="27"/>
      <c r="M392" s="27"/>
      <c r="N392" s="27"/>
    </row>
    <row r="393" spans="1:14">
      <c r="A393" s="27"/>
      <c r="B393" s="27"/>
      <c r="C393" s="27"/>
      <c r="D393" s="27"/>
      <c r="E393" s="27"/>
      <c r="F393" s="27"/>
      <c r="G393" s="27"/>
      <c r="H393" s="27"/>
      <c r="I393" s="27"/>
      <c r="J393" s="27"/>
      <c r="K393" s="27"/>
      <c r="L393" s="27"/>
      <c r="M393" s="27"/>
      <c r="N393" s="27"/>
    </row>
    <row r="394" spans="1:14">
      <c r="A394" s="27"/>
      <c r="B394" s="27"/>
      <c r="C394" s="27"/>
      <c r="D394" s="27"/>
      <c r="E394" s="27"/>
      <c r="F394" s="27"/>
      <c r="G394" s="27"/>
      <c r="H394" s="27"/>
      <c r="I394" s="27"/>
      <c r="J394" s="27"/>
      <c r="K394" s="27"/>
      <c r="L394" s="27"/>
      <c r="M394" s="27"/>
      <c r="N394" s="27"/>
    </row>
    <row r="395" spans="1:14">
      <c r="A395" s="27"/>
      <c r="B395" s="27"/>
      <c r="C395" s="27"/>
      <c r="D395" s="27"/>
      <c r="E395" s="27"/>
      <c r="F395" s="27"/>
      <c r="G395" s="27"/>
      <c r="H395" s="27"/>
      <c r="I395" s="27"/>
      <c r="J395" s="27"/>
      <c r="K395" s="27"/>
      <c r="L395" s="27"/>
      <c r="M395" s="27"/>
      <c r="N395" s="27"/>
    </row>
    <row r="396" spans="1:14">
      <c r="A396" s="27"/>
      <c r="B396" s="27"/>
      <c r="C396" s="27"/>
      <c r="D396" s="27"/>
      <c r="E396" s="27"/>
      <c r="F396" s="27"/>
      <c r="G396" s="27"/>
      <c r="H396" s="27"/>
      <c r="I396" s="27"/>
      <c r="J396" s="27"/>
      <c r="K396" s="27"/>
      <c r="L396" s="27"/>
      <c r="M396" s="27"/>
      <c r="N396" s="27"/>
    </row>
    <row r="397" spans="1:14">
      <c r="A397" s="27"/>
      <c r="B397" s="27"/>
      <c r="C397" s="27"/>
      <c r="D397" s="27"/>
      <c r="E397" s="27"/>
      <c r="F397" s="27"/>
      <c r="G397" s="27"/>
      <c r="H397" s="27"/>
      <c r="I397" s="27"/>
      <c r="J397" s="27"/>
      <c r="K397" s="27"/>
      <c r="L397" s="27"/>
      <c r="M397" s="27"/>
      <c r="N397" s="27"/>
    </row>
    <row r="398" spans="1:14">
      <c r="A398" s="27"/>
      <c r="B398" s="27"/>
      <c r="C398" s="27"/>
      <c r="D398" s="27"/>
      <c r="E398" s="27"/>
      <c r="F398" s="27"/>
      <c r="G398" s="27"/>
      <c r="H398" s="27"/>
      <c r="I398" s="27"/>
      <c r="J398" s="27"/>
      <c r="K398" s="27"/>
      <c r="L398" s="27"/>
      <c r="M398" s="27"/>
      <c r="N398" s="27"/>
    </row>
    <row r="399" spans="1:14">
      <c r="A399" s="27"/>
      <c r="B399" s="27"/>
      <c r="C399" s="27"/>
      <c r="D399" s="27"/>
      <c r="E399" s="27"/>
      <c r="F399" s="27"/>
      <c r="G399" s="27"/>
      <c r="H399" s="27"/>
      <c r="I399" s="27"/>
      <c r="J399" s="27"/>
      <c r="K399" s="27"/>
      <c r="L399" s="27"/>
      <c r="M399" s="27"/>
      <c r="N399" s="27"/>
    </row>
    <row r="400" spans="1:14">
      <c r="A400" s="27"/>
      <c r="B400" s="27"/>
      <c r="C400" s="27"/>
      <c r="D400" s="27"/>
      <c r="E400" s="27"/>
      <c r="F400" s="27"/>
      <c r="G400" s="27"/>
      <c r="H400" s="27"/>
      <c r="I400" s="27"/>
      <c r="J400" s="27"/>
      <c r="K400" s="27"/>
      <c r="L400" s="27"/>
      <c r="M400" s="27"/>
      <c r="N400" s="27"/>
    </row>
    <row r="401" spans="1:14">
      <c r="A401" s="27"/>
      <c r="B401" s="27"/>
      <c r="C401" s="27"/>
      <c r="D401" s="27"/>
      <c r="E401" s="27"/>
      <c r="F401" s="27"/>
      <c r="G401" s="27"/>
      <c r="H401" s="27"/>
      <c r="I401" s="27"/>
      <c r="J401" s="27"/>
      <c r="K401" s="27"/>
      <c r="L401" s="27"/>
      <c r="M401" s="27"/>
      <c r="N401" s="27"/>
    </row>
    <row r="402" spans="1:14">
      <c r="A402" s="27"/>
      <c r="B402" s="27"/>
      <c r="C402" s="27"/>
      <c r="D402" s="27"/>
      <c r="E402" s="27"/>
      <c r="F402" s="27"/>
      <c r="G402" s="27"/>
      <c r="H402" s="27"/>
      <c r="I402" s="27"/>
      <c r="J402" s="27"/>
      <c r="K402" s="27"/>
      <c r="L402" s="27"/>
      <c r="M402" s="27"/>
      <c r="N402" s="27"/>
    </row>
    <row r="403" spans="1:14">
      <c r="A403" s="27"/>
      <c r="B403" s="27"/>
      <c r="C403" s="27"/>
      <c r="D403" s="27"/>
      <c r="E403" s="27"/>
      <c r="F403" s="27"/>
      <c r="G403" s="27"/>
      <c r="H403" s="27"/>
      <c r="I403" s="27"/>
      <c r="J403" s="27"/>
      <c r="K403" s="27"/>
      <c r="L403" s="27"/>
      <c r="M403" s="27"/>
      <c r="N403" s="27"/>
    </row>
    <row r="404" spans="1:14">
      <c r="A404" s="27"/>
      <c r="B404" s="27"/>
      <c r="C404" s="27"/>
      <c r="D404" s="27"/>
      <c r="E404" s="27"/>
      <c r="F404" s="27"/>
      <c r="G404" s="27"/>
      <c r="H404" s="27"/>
      <c r="I404" s="27"/>
      <c r="J404" s="27"/>
      <c r="K404" s="27"/>
      <c r="L404" s="27"/>
      <c r="M404" s="27"/>
      <c r="N404" s="27"/>
    </row>
    <row r="405" spans="1:14">
      <c r="A405" s="27"/>
      <c r="B405" s="27"/>
      <c r="C405" s="27"/>
      <c r="D405" s="27"/>
      <c r="E405" s="27"/>
      <c r="F405" s="27"/>
      <c r="G405" s="27"/>
      <c r="H405" s="27"/>
      <c r="I405" s="27"/>
      <c r="J405" s="27"/>
      <c r="K405" s="27"/>
      <c r="L405" s="27"/>
      <c r="M405" s="27"/>
      <c r="N405" s="27"/>
    </row>
    <row r="406" spans="1:14">
      <c r="A406" s="27"/>
      <c r="B406" s="27"/>
      <c r="C406" s="27"/>
      <c r="D406" s="27"/>
      <c r="E406" s="27"/>
      <c r="F406" s="27"/>
      <c r="G406" s="27"/>
      <c r="H406" s="27"/>
      <c r="I406" s="27"/>
      <c r="J406" s="27"/>
      <c r="K406" s="27"/>
      <c r="L406" s="27"/>
      <c r="M406" s="27"/>
      <c r="N406" s="27"/>
    </row>
    <row r="407" spans="1:14">
      <c r="A407" s="27"/>
      <c r="B407" s="27"/>
      <c r="C407" s="27"/>
      <c r="D407" s="27"/>
      <c r="E407" s="27"/>
      <c r="F407" s="27"/>
      <c r="G407" s="27"/>
      <c r="H407" s="27"/>
      <c r="I407" s="27"/>
      <c r="J407" s="27"/>
      <c r="K407" s="27"/>
      <c r="L407" s="27"/>
      <c r="M407" s="27"/>
      <c r="N407" s="27"/>
    </row>
    <row r="408" spans="1:14">
      <c r="A408" s="27"/>
      <c r="B408" s="27"/>
      <c r="C408" s="27"/>
      <c r="D408" s="27"/>
      <c r="E408" s="27"/>
      <c r="F408" s="27"/>
      <c r="G408" s="27"/>
      <c r="H408" s="27"/>
      <c r="I408" s="27"/>
      <c r="J408" s="27"/>
      <c r="K408" s="27"/>
      <c r="L408" s="27"/>
      <c r="M408" s="27"/>
      <c r="N408" s="27"/>
    </row>
    <row r="409" spans="1:14">
      <c r="A409" s="27"/>
      <c r="B409" s="27"/>
      <c r="C409" s="27"/>
      <c r="D409" s="27"/>
      <c r="E409" s="27"/>
      <c r="F409" s="27"/>
      <c r="G409" s="27"/>
      <c r="H409" s="27"/>
      <c r="I409" s="27"/>
      <c r="J409" s="27"/>
      <c r="K409" s="27"/>
      <c r="L409" s="27"/>
      <c r="M409" s="27"/>
      <c r="N409" s="27"/>
    </row>
    <row r="410" spans="1:14">
      <c r="A410" s="27"/>
      <c r="B410" s="27"/>
      <c r="C410" s="27"/>
      <c r="D410" s="27"/>
      <c r="E410" s="27"/>
      <c r="F410" s="27"/>
      <c r="G410" s="27"/>
      <c r="H410" s="27"/>
      <c r="I410" s="27"/>
      <c r="J410" s="27"/>
      <c r="K410" s="27"/>
      <c r="L410" s="27"/>
      <c r="M410" s="27"/>
      <c r="N410" s="27"/>
    </row>
    <row r="411" spans="1:14">
      <c r="A411" s="27"/>
      <c r="B411" s="27"/>
      <c r="C411" s="27"/>
      <c r="D411" s="27"/>
      <c r="E411" s="27"/>
      <c r="F411" s="27"/>
      <c r="G411" s="27"/>
      <c r="H411" s="27"/>
      <c r="I411" s="27"/>
      <c r="J411" s="27"/>
      <c r="K411" s="27"/>
      <c r="L411" s="27"/>
      <c r="M411" s="27"/>
      <c r="N411" s="27"/>
    </row>
    <row r="412" spans="1:14">
      <c r="A412" s="27"/>
      <c r="B412" s="27"/>
      <c r="C412" s="27"/>
      <c r="D412" s="27"/>
      <c r="E412" s="27"/>
      <c r="F412" s="27"/>
      <c r="G412" s="27"/>
      <c r="H412" s="27"/>
      <c r="I412" s="27"/>
      <c r="J412" s="27"/>
      <c r="K412" s="27"/>
      <c r="L412" s="27"/>
      <c r="M412" s="27"/>
      <c r="N412" s="27"/>
    </row>
    <row r="413" spans="1:14">
      <c r="A413" s="27"/>
      <c r="B413" s="27"/>
      <c r="C413" s="27"/>
      <c r="D413" s="27"/>
      <c r="E413" s="27"/>
      <c r="F413" s="27"/>
      <c r="G413" s="27"/>
      <c r="H413" s="27"/>
      <c r="I413" s="27"/>
      <c r="J413" s="27"/>
      <c r="K413" s="27"/>
      <c r="L413" s="27"/>
      <c r="M413" s="27"/>
      <c r="N413" s="27"/>
    </row>
    <row r="414" spans="1:14">
      <c r="A414" s="27"/>
      <c r="B414" s="27"/>
      <c r="C414" s="27"/>
      <c r="D414" s="27"/>
      <c r="E414" s="27"/>
      <c r="F414" s="27"/>
      <c r="G414" s="27"/>
      <c r="H414" s="27"/>
      <c r="I414" s="27"/>
      <c r="J414" s="27"/>
      <c r="K414" s="27"/>
      <c r="L414" s="27"/>
      <c r="M414" s="27"/>
      <c r="N414" s="27"/>
    </row>
    <row r="415" spans="1:14">
      <c r="A415" s="27"/>
      <c r="B415" s="27"/>
      <c r="C415" s="27"/>
      <c r="D415" s="27"/>
      <c r="E415" s="27"/>
      <c r="F415" s="27"/>
      <c r="G415" s="27"/>
      <c r="H415" s="27"/>
      <c r="I415" s="27"/>
      <c r="J415" s="27"/>
      <c r="K415" s="27"/>
      <c r="L415" s="27"/>
      <c r="M415" s="27"/>
      <c r="N415" s="27"/>
    </row>
    <row r="416" spans="1:14">
      <c r="A416" s="27"/>
      <c r="B416" s="27"/>
      <c r="C416" s="27"/>
      <c r="D416" s="27"/>
      <c r="E416" s="27"/>
      <c r="F416" s="27"/>
      <c r="G416" s="27"/>
      <c r="H416" s="27"/>
      <c r="I416" s="27"/>
      <c r="J416" s="27"/>
      <c r="K416" s="27"/>
      <c r="L416" s="27"/>
      <c r="M416" s="27"/>
      <c r="N416" s="27"/>
    </row>
    <row r="417" spans="1:14">
      <c r="A417" s="27"/>
      <c r="B417" s="27"/>
      <c r="C417" s="27"/>
      <c r="D417" s="27"/>
      <c r="E417" s="27"/>
      <c r="F417" s="27"/>
      <c r="G417" s="27"/>
      <c r="H417" s="27"/>
      <c r="I417" s="27"/>
      <c r="J417" s="27"/>
      <c r="K417" s="27"/>
      <c r="L417" s="27"/>
      <c r="M417" s="27"/>
      <c r="N417" s="27"/>
    </row>
    <row r="418" spans="1:14">
      <c r="A418" s="27"/>
      <c r="B418" s="27"/>
      <c r="C418" s="27"/>
      <c r="D418" s="27"/>
      <c r="E418" s="27"/>
      <c r="F418" s="27"/>
      <c r="G418" s="27"/>
      <c r="H418" s="27"/>
      <c r="I418" s="27"/>
      <c r="J418" s="27"/>
      <c r="K418" s="27"/>
      <c r="L418" s="27"/>
      <c r="M418" s="27"/>
      <c r="N418" s="27"/>
    </row>
    <row r="419" spans="1:14">
      <c r="A419" s="27"/>
      <c r="B419" s="27"/>
      <c r="C419" s="27"/>
      <c r="D419" s="27"/>
      <c r="E419" s="27"/>
      <c r="F419" s="27"/>
      <c r="G419" s="27"/>
      <c r="H419" s="27"/>
      <c r="I419" s="27"/>
      <c r="J419" s="27"/>
      <c r="K419" s="27"/>
      <c r="L419" s="27"/>
      <c r="M419" s="27"/>
      <c r="N419" s="27"/>
    </row>
    <row r="420" spans="1:14">
      <c r="A420" s="27"/>
      <c r="B420" s="27"/>
      <c r="C420" s="27"/>
      <c r="D420" s="27"/>
      <c r="E420" s="27"/>
      <c r="F420" s="27"/>
      <c r="G420" s="27"/>
      <c r="H420" s="27"/>
      <c r="I420" s="27"/>
      <c r="J420" s="27"/>
      <c r="K420" s="27"/>
      <c r="L420" s="27"/>
      <c r="M420" s="27"/>
      <c r="N420" s="27"/>
    </row>
    <row r="421" spans="1:14">
      <c r="A421" s="27"/>
      <c r="B421" s="27"/>
      <c r="C421" s="27"/>
      <c r="D421" s="27"/>
      <c r="E421" s="27"/>
      <c r="F421" s="27"/>
      <c r="G421" s="27"/>
      <c r="H421" s="27"/>
      <c r="I421" s="27"/>
      <c r="J421" s="27"/>
      <c r="K421" s="27"/>
      <c r="L421" s="27"/>
      <c r="M421" s="27"/>
      <c r="N421" s="27"/>
    </row>
    <row r="422" spans="1:14">
      <c r="A422" s="27"/>
      <c r="B422" s="27"/>
      <c r="C422" s="27"/>
      <c r="D422" s="27"/>
      <c r="E422" s="27"/>
      <c r="F422" s="27"/>
      <c r="G422" s="27"/>
      <c r="H422" s="27"/>
      <c r="I422" s="27"/>
      <c r="J422" s="27"/>
      <c r="K422" s="27"/>
      <c r="L422" s="27"/>
      <c r="M422" s="27"/>
      <c r="N422" s="27"/>
    </row>
    <row r="423" spans="1:14">
      <c r="A423" s="27"/>
      <c r="B423" s="27"/>
      <c r="C423" s="27"/>
      <c r="D423" s="27"/>
      <c r="E423" s="27"/>
      <c r="F423" s="27"/>
      <c r="G423" s="27"/>
      <c r="H423" s="27"/>
      <c r="I423" s="27"/>
      <c r="J423" s="27"/>
      <c r="K423" s="27"/>
      <c r="L423" s="27"/>
      <c r="M423" s="27"/>
      <c r="N423" s="27"/>
    </row>
    <row r="424" spans="1:14">
      <c r="A424" s="27"/>
      <c r="B424" s="27"/>
      <c r="C424" s="27"/>
      <c r="D424" s="27"/>
      <c r="E424" s="27"/>
      <c r="F424" s="27"/>
      <c r="G424" s="27"/>
      <c r="H424" s="27"/>
      <c r="I424" s="27"/>
      <c r="J424" s="27"/>
      <c r="K424" s="27"/>
      <c r="L424" s="27"/>
      <c r="M424" s="27"/>
      <c r="N424" s="27"/>
    </row>
    <row r="425" spans="1:14">
      <c r="A425" s="27"/>
      <c r="B425" s="27"/>
      <c r="C425" s="27"/>
      <c r="D425" s="27"/>
      <c r="E425" s="27"/>
      <c r="F425" s="27"/>
      <c r="G425" s="27"/>
      <c r="H425" s="27"/>
      <c r="I425" s="27"/>
      <c r="J425" s="27"/>
      <c r="K425" s="27"/>
      <c r="L425" s="27"/>
      <c r="M425" s="27"/>
      <c r="N425" s="27"/>
    </row>
    <row r="426" spans="1:14">
      <c r="A426" s="27"/>
      <c r="B426" s="27"/>
      <c r="C426" s="27"/>
      <c r="D426" s="27"/>
      <c r="E426" s="27"/>
      <c r="F426" s="27"/>
      <c r="G426" s="27"/>
      <c r="H426" s="27"/>
      <c r="I426" s="27"/>
      <c r="J426" s="27"/>
      <c r="K426" s="27"/>
      <c r="L426" s="27"/>
      <c r="M426" s="27"/>
      <c r="N426" s="27"/>
    </row>
    <row r="427" spans="1:14">
      <c r="A427" s="27"/>
      <c r="B427" s="27"/>
      <c r="C427" s="27"/>
      <c r="D427" s="27"/>
      <c r="E427" s="27"/>
      <c r="F427" s="27"/>
      <c r="G427" s="27"/>
      <c r="H427" s="27"/>
      <c r="I427" s="27"/>
      <c r="J427" s="27"/>
      <c r="K427" s="27"/>
      <c r="L427" s="27"/>
      <c r="M427" s="27"/>
      <c r="N427" s="27"/>
    </row>
    <row r="428" spans="1:14">
      <c r="A428" s="27"/>
      <c r="B428" s="27"/>
      <c r="C428" s="27"/>
      <c r="D428" s="27"/>
      <c r="E428" s="27"/>
      <c r="F428" s="27"/>
      <c r="G428" s="27"/>
      <c r="H428" s="27"/>
      <c r="I428" s="27"/>
      <c r="J428" s="27"/>
      <c r="K428" s="27"/>
      <c r="L428" s="27"/>
      <c r="M428" s="27"/>
      <c r="N428" s="27"/>
    </row>
    <row r="429" spans="1:14">
      <c r="A429" s="27"/>
      <c r="B429" s="27"/>
      <c r="C429" s="27"/>
      <c r="D429" s="27"/>
      <c r="E429" s="27"/>
      <c r="F429" s="27"/>
      <c r="G429" s="27"/>
      <c r="H429" s="27"/>
      <c r="I429" s="27"/>
      <c r="J429" s="27"/>
      <c r="K429" s="27"/>
      <c r="L429" s="27"/>
      <c r="M429" s="27"/>
      <c r="N429" s="27"/>
    </row>
    <row r="430" spans="1:14">
      <c r="A430" s="27"/>
      <c r="B430" s="27"/>
      <c r="C430" s="27"/>
      <c r="D430" s="27"/>
      <c r="E430" s="27"/>
      <c r="F430" s="27"/>
      <c r="G430" s="27"/>
      <c r="H430" s="27"/>
      <c r="I430" s="27"/>
      <c r="J430" s="27"/>
      <c r="K430" s="27"/>
      <c r="L430" s="27"/>
      <c r="M430" s="27"/>
      <c r="N430" s="27"/>
    </row>
    <row r="431" spans="1:14">
      <c r="A431" s="27"/>
      <c r="B431" s="27"/>
      <c r="C431" s="27"/>
      <c r="D431" s="27"/>
      <c r="E431" s="27"/>
      <c r="F431" s="27"/>
      <c r="G431" s="27"/>
      <c r="H431" s="27"/>
      <c r="I431" s="27"/>
      <c r="J431" s="27"/>
      <c r="K431" s="27"/>
      <c r="L431" s="27"/>
      <c r="M431" s="27"/>
      <c r="N431" s="27"/>
    </row>
    <row r="432" spans="1:14">
      <c r="A432" s="27"/>
      <c r="B432" s="27"/>
      <c r="C432" s="27"/>
      <c r="D432" s="27"/>
      <c r="E432" s="27"/>
      <c r="F432" s="27"/>
      <c r="G432" s="27"/>
      <c r="H432" s="27"/>
      <c r="I432" s="27"/>
      <c r="J432" s="27"/>
      <c r="K432" s="27"/>
      <c r="L432" s="27"/>
      <c r="M432" s="27"/>
      <c r="N432" s="27"/>
    </row>
    <row r="433" spans="1:14">
      <c r="A433" s="27"/>
      <c r="B433" s="27"/>
      <c r="C433" s="27"/>
      <c r="D433" s="27"/>
      <c r="E433" s="27"/>
      <c r="F433" s="27"/>
      <c r="G433" s="27"/>
      <c r="H433" s="27"/>
      <c r="I433" s="27"/>
      <c r="J433" s="27"/>
      <c r="K433" s="27"/>
      <c r="L433" s="27"/>
      <c r="M433" s="27"/>
      <c r="N433" s="27"/>
    </row>
    <row r="434" spans="1:14">
      <c r="A434" s="27"/>
      <c r="B434" s="27"/>
      <c r="C434" s="27"/>
      <c r="D434" s="27"/>
      <c r="E434" s="27"/>
      <c r="F434" s="27"/>
      <c r="G434" s="27"/>
      <c r="H434" s="27"/>
      <c r="I434" s="27"/>
      <c r="J434" s="27"/>
      <c r="K434" s="27"/>
      <c r="L434" s="27"/>
      <c r="M434" s="27"/>
      <c r="N434" s="27"/>
    </row>
    <row r="435" spans="1:14">
      <c r="A435" s="27"/>
      <c r="B435" s="27"/>
      <c r="C435" s="27"/>
      <c r="D435" s="27"/>
      <c r="E435" s="27"/>
      <c r="F435" s="27"/>
      <c r="G435" s="27"/>
      <c r="H435" s="27"/>
      <c r="I435" s="27"/>
      <c r="J435" s="27"/>
      <c r="K435" s="27"/>
      <c r="L435" s="27"/>
      <c r="M435" s="27"/>
      <c r="N435" s="27"/>
    </row>
    <row r="436" spans="1:14">
      <c r="A436" s="27"/>
      <c r="B436" s="27"/>
      <c r="C436" s="27"/>
      <c r="D436" s="27"/>
      <c r="E436" s="27"/>
      <c r="F436" s="27"/>
      <c r="G436" s="27"/>
      <c r="H436" s="27"/>
      <c r="I436" s="27"/>
      <c r="J436" s="27"/>
      <c r="K436" s="27"/>
      <c r="L436" s="27"/>
      <c r="M436" s="27"/>
      <c r="N436" s="27"/>
    </row>
    <row r="437" spans="1:14">
      <c r="A437" s="27"/>
      <c r="B437" s="27"/>
      <c r="C437" s="27"/>
      <c r="D437" s="27"/>
      <c r="E437" s="27"/>
      <c r="F437" s="27"/>
      <c r="G437" s="27"/>
      <c r="H437" s="27"/>
      <c r="I437" s="27"/>
      <c r="J437" s="27"/>
      <c r="K437" s="27"/>
      <c r="L437" s="27"/>
      <c r="M437" s="27"/>
      <c r="N437" s="27"/>
    </row>
    <row r="438" spans="1:14">
      <c r="A438" s="27"/>
      <c r="B438" s="27"/>
      <c r="C438" s="27"/>
      <c r="D438" s="27"/>
      <c r="E438" s="27"/>
      <c r="F438" s="27"/>
      <c r="G438" s="27"/>
      <c r="H438" s="27"/>
      <c r="I438" s="27"/>
      <c r="J438" s="27"/>
      <c r="K438" s="27"/>
      <c r="L438" s="27"/>
      <c r="M438" s="27"/>
      <c r="N438" s="27"/>
    </row>
    <row r="439" spans="1:14">
      <c r="A439" s="27"/>
      <c r="B439" s="27"/>
      <c r="C439" s="27"/>
      <c r="D439" s="27"/>
      <c r="E439" s="27"/>
      <c r="F439" s="27"/>
      <c r="G439" s="27"/>
      <c r="H439" s="27"/>
      <c r="I439" s="27"/>
      <c r="J439" s="27"/>
      <c r="K439" s="27"/>
      <c r="L439" s="27"/>
      <c r="M439" s="27"/>
      <c r="N439" s="27"/>
    </row>
    <row r="440" spans="1:14">
      <c r="A440" s="27"/>
      <c r="B440" s="27"/>
      <c r="C440" s="27"/>
      <c r="D440" s="27"/>
      <c r="E440" s="27"/>
      <c r="F440" s="27"/>
      <c r="G440" s="27"/>
      <c r="H440" s="27"/>
      <c r="I440" s="27"/>
      <c r="J440" s="27"/>
      <c r="K440" s="27"/>
      <c r="L440" s="27"/>
      <c r="M440" s="27"/>
      <c r="N440" s="27"/>
    </row>
    <row r="441" spans="1:14">
      <c r="A441" s="27"/>
      <c r="B441" s="27"/>
      <c r="C441" s="27"/>
      <c r="D441" s="27"/>
      <c r="E441" s="27"/>
      <c r="F441" s="27"/>
      <c r="G441" s="27"/>
      <c r="H441" s="27"/>
      <c r="I441" s="27"/>
      <c r="J441" s="27"/>
      <c r="K441" s="27"/>
      <c r="L441" s="27"/>
      <c r="M441" s="27"/>
      <c r="N441" s="27"/>
    </row>
    <row r="442" spans="1:14">
      <c r="A442" s="27"/>
      <c r="B442" s="27"/>
      <c r="C442" s="27"/>
      <c r="D442" s="27"/>
      <c r="E442" s="27"/>
      <c r="F442" s="27"/>
      <c r="G442" s="27"/>
      <c r="H442" s="27"/>
      <c r="I442" s="27"/>
      <c r="J442" s="27"/>
      <c r="K442" s="27"/>
      <c r="L442" s="27"/>
      <c r="M442" s="27"/>
      <c r="N442" s="27"/>
    </row>
    <row r="443" spans="1:14">
      <c r="A443" s="27"/>
      <c r="B443" s="27"/>
      <c r="C443" s="27"/>
      <c r="D443" s="27"/>
      <c r="E443" s="27"/>
      <c r="F443" s="27"/>
      <c r="G443" s="27"/>
      <c r="H443" s="27"/>
      <c r="I443" s="27"/>
      <c r="J443" s="27"/>
      <c r="K443" s="27"/>
      <c r="L443" s="27"/>
      <c r="M443" s="27"/>
      <c r="N443" s="27"/>
    </row>
    <row r="444" spans="1:14">
      <c r="A444" s="27"/>
      <c r="B444" s="27"/>
      <c r="C444" s="27"/>
      <c r="D444" s="27"/>
      <c r="E444" s="27"/>
      <c r="F444" s="27"/>
      <c r="G444" s="27"/>
      <c r="H444" s="27"/>
      <c r="I444" s="27"/>
      <c r="J444" s="27"/>
      <c r="K444" s="27"/>
      <c r="L444" s="27"/>
      <c r="M444" s="27"/>
      <c r="N444" s="27"/>
    </row>
    <row r="445" spans="1:14">
      <c r="A445" s="27"/>
      <c r="B445" s="27"/>
      <c r="C445" s="27"/>
      <c r="D445" s="27"/>
      <c r="E445" s="27"/>
      <c r="F445" s="27"/>
      <c r="G445" s="27"/>
      <c r="H445" s="27"/>
      <c r="I445" s="27"/>
      <c r="J445" s="27"/>
      <c r="K445" s="27"/>
      <c r="L445" s="27"/>
      <c r="M445" s="27"/>
      <c r="N445" s="27"/>
    </row>
    <row r="446" spans="1:14">
      <c r="A446" s="27"/>
      <c r="B446" s="27"/>
      <c r="C446" s="27"/>
      <c r="D446" s="27"/>
      <c r="E446" s="27"/>
      <c r="F446" s="27"/>
      <c r="G446" s="27"/>
      <c r="H446" s="27"/>
      <c r="I446" s="27"/>
      <c r="J446" s="27"/>
      <c r="K446" s="27"/>
      <c r="L446" s="27"/>
      <c r="M446" s="27"/>
      <c r="N446" s="27"/>
    </row>
    <row r="447" spans="1:14">
      <c r="A447" s="27"/>
      <c r="B447" s="27"/>
      <c r="C447" s="27"/>
      <c r="D447" s="27"/>
      <c r="E447" s="27"/>
      <c r="F447" s="27"/>
      <c r="G447" s="27"/>
      <c r="H447" s="27"/>
      <c r="I447" s="27"/>
      <c r="J447" s="27"/>
      <c r="K447" s="27"/>
      <c r="L447" s="27"/>
      <c r="M447" s="27"/>
      <c r="N447" s="27"/>
    </row>
    <row r="448" spans="1:14">
      <c r="A448" s="27"/>
      <c r="B448" s="27"/>
      <c r="C448" s="27"/>
      <c r="D448" s="27"/>
      <c r="E448" s="27"/>
      <c r="F448" s="27"/>
      <c r="G448" s="27"/>
      <c r="H448" s="27"/>
      <c r="I448" s="27"/>
      <c r="J448" s="27"/>
      <c r="K448" s="27"/>
      <c r="L448" s="27"/>
      <c r="M448" s="27"/>
      <c r="N448" s="27"/>
    </row>
    <row r="449" spans="1:14">
      <c r="A449" s="27"/>
      <c r="B449" s="27"/>
      <c r="C449" s="27"/>
      <c r="D449" s="27"/>
      <c r="E449" s="27"/>
      <c r="F449" s="27"/>
      <c r="G449" s="27"/>
      <c r="H449" s="27"/>
      <c r="I449" s="27"/>
      <c r="J449" s="27"/>
      <c r="K449" s="27"/>
      <c r="L449" s="27"/>
      <c r="M449" s="27"/>
      <c r="N449" s="27"/>
    </row>
    <row r="450" spans="1:14">
      <c r="A450" s="27"/>
      <c r="B450" s="27"/>
      <c r="C450" s="27"/>
      <c r="D450" s="27"/>
      <c r="E450" s="27"/>
      <c r="F450" s="27"/>
      <c r="G450" s="27"/>
      <c r="H450" s="27"/>
      <c r="I450" s="27"/>
      <c r="J450" s="27"/>
      <c r="K450" s="27"/>
      <c r="L450" s="27"/>
      <c r="M450" s="27"/>
      <c r="N450" s="27"/>
    </row>
    <row r="451" spans="1:14">
      <c r="A451" s="27"/>
      <c r="B451" s="27"/>
      <c r="C451" s="27"/>
      <c r="D451" s="27"/>
      <c r="E451" s="27"/>
      <c r="F451" s="27"/>
      <c r="G451" s="27"/>
      <c r="H451" s="27"/>
      <c r="I451" s="27"/>
      <c r="J451" s="27"/>
      <c r="K451" s="27"/>
      <c r="L451" s="27"/>
      <c r="M451" s="27"/>
      <c r="N451" s="27"/>
    </row>
    <row r="452" spans="1:14">
      <c r="A452" s="27"/>
      <c r="B452" s="27"/>
      <c r="C452" s="27"/>
      <c r="D452" s="27"/>
      <c r="E452" s="27"/>
      <c r="F452" s="27"/>
      <c r="G452" s="27"/>
      <c r="H452" s="27"/>
      <c r="I452" s="27"/>
      <c r="J452" s="27"/>
      <c r="K452" s="27"/>
      <c r="L452" s="27"/>
      <c r="M452" s="27"/>
      <c r="N452" s="27"/>
    </row>
    <row r="453" spans="1:14">
      <c r="A453" s="27"/>
      <c r="B453" s="27"/>
      <c r="C453" s="27"/>
      <c r="D453" s="27"/>
      <c r="E453" s="27"/>
      <c r="F453" s="27"/>
      <c r="G453" s="27"/>
      <c r="H453" s="27"/>
      <c r="I453" s="27"/>
      <c r="J453" s="27"/>
      <c r="K453" s="27"/>
      <c r="L453" s="27"/>
      <c r="M453" s="27"/>
      <c r="N453" s="27"/>
    </row>
    <row r="454" spans="1:14">
      <c r="A454" s="27"/>
      <c r="B454" s="27"/>
      <c r="C454" s="27"/>
      <c r="D454" s="27"/>
      <c r="E454" s="27"/>
      <c r="F454" s="27"/>
      <c r="G454" s="27"/>
      <c r="H454" s="27"/>
      <c r="I454" s="27"/>
      <c r="J454" s="27"/>
      <c r="K454" s="27"/>
      <c r="L454" s="27"/>
      <c r="M454" s="27"/>
      <c r="N454" s="27"/>
    </row>
    <row r="455" spans="1:14">
      <c r="A455" s="27"/>
      <c r="B455" s="27"/>
      <c r="C455" s="27"/>
      <c r="D455" s="27"/>
      <c r="E455" s="27"/>
      <c r="F455" s="27"/>
      <c r="G455" s="27"/>
      <c r="H455" s="27"/>
      <c r="I455" s="27"/>
      <c r="J455" s="27"/>
      <c r="K455" s="27"/>
      <c r="L455" s="27"/>
      <c r="M455" s="27"/>
      <c r="N455" s="27"/>
    </row>
    <row r="456" spans="1:14">
      <c r="A456" s="27"/>
      <c r="B456" s="27"/>
      <c r="C456" s="27"/>
      <c r="D456" s="27"/>
      <c r="E456" s="27"/>
      <c r="F456" s="27"/>
      <c r="G456" s="27"/>
      <c r="H456" s="27"/>
      <c r="I456" s="27"/>
      <c r="J456" s="27"/>
      <c r="K456" s="27"/>
      <c r="L456" s="27"/>
      <c r="M456" s="27"/>
      <c r="N456" s="27"/>
    </row>
    <row r="457" spans="1:14">
      <c r="A457" s="27"/>
      <c r="B457" s="27"/>
      <c r="C457" s="27"/>
      <c r="D457" s="27"/>
      <c r="E457" s="27"/>
      <c r="F457" s="27"/>
      <c r="G457" s="27"/>
      <c r="H457" s="27"/>
      <c r="I457" s="27"/>
      <c r="J457" s="27"/>
      <c r="K457" s="27"/>
      <c r="L457" s="27"/>
      <c r="M457" s="27"/>
      <c r="N457" s="27"/>
    </row>
    <row r="458" spans="1:14">
      <c r="A458" s="27"/>
      <c r="B458" s="27"/>
      <c r="C458" s="27"/>
      <c r="D458" s="27"/>
      <c r="E458" s="27"/>
      <c r="F458" s="27"/>
      <c r="G458" s="27"/>
      <c r="H458" s="27"/>
      <c r="I458" s="27"/>
      <c r="J458" s="27"/>
      <c r="K458" s="27"/>
      <c r="L458" s="27"/>
      <c r="M458" s="27"/>
      <c r="N458" s="27"/>
    </row>
    <row r="459" spans="1:14">
      <c r="A459" s="27"/>
      <c r="B459" s="27"/>
      <c r="C459" s="27"/>
      <c r="D459" s="27"/>
      <c r="E459" s="27"/>
      <c r="F459" s="27"/>
      <c r="G459" s="27"/>
      <c r="H459" s="27"/>
      <c r="I459" s="27"/>
      <c r="J459" s="27"/>
      <c r="K459" s="27"/>
      <c r="L459" s="27"/>
      <c r="M459" s="27"/>
      <c r="N459" s="27"/>
    </row>
    <row r="460" spans="1:14">
      <c r="A460" s="27"/>
      <c r="B460" s="27"/>
      <c r="C460" s="27"/>
      <c r="D460" s="27"/>
      <c r="E460" s="27"/>
      <c r="F460" s="27"/>
      <c r="G460" s="27"/>
      <c r="H460" s="27"/>
      <c r="I460" s="27"/>
      <c r="J460" s="27"/>
      <c r="K460" s="27"/>
      <c r="L460" s="27"/>
      <c r="M460" s="27"/>
      <c r="N460" s="27"/>
    </row>
    <row r="461" spans="1:14">
      <c r="A461" s="27"/>
      <c r="B461" s="27"/>
      <c r="C461" s="27"/>
      <c r="D461" s="27"/>
      <c r="E461" s="27"/>
      <c r="F461" s="27"/>
      <c r="G461" s="27"/>
      <c r="H461" s="27"/>
      <c r="I461" s="27"/>
      <c r="J461" s="27"/>
      <c r="K461" s="27"/>
      <c r="L461" s="27"/>
      <c r="M461" s="27"/>
      <c r="N461" s="27"/>
    </row>
    <row r="462" spans="1:14">
      <c r="A462" s="27"/>
      <c r="B462" s="27"/>
      <c r="C462" s="27"/>
      <c r="D462" s="27"/>
      <c r="E462" s="27"/>
      <c r="F462" s="27"/>
      <c r="G462" s="27"/>
      <c r="H462" s="27"/>
      <c r="I462" s="27"/>
      <c r="J462" s="27"/>
      <c r="K462" s="27"/>
      <c r="L462" s="27"/>
      <c r="M462" s="27"/>
      <c r="N462" s="27"/>
    </row>
    <row r="463" spans="1:14">
      <c r="A463" s="27"/>
      <c r="B463" s="27"/>
      <c r="C463" s="27"/>
      <c r="D463" s="27"/>
      <c r="E463" s="27"/>
      <c r="F463" s="27"/>
      <c r="G463" s="27"/>
      <c r="H463" s="27"/>
      <c r="I463" s="27"/>
      <c r="J463" s="27"/>
      <c r="K463" s="27"/>
      <c r="L463" s="27"/>
      <c r="M463" s="27"/>
      <c r="N463" s="27"/>
    </row>
    <row r="464" spans="1:14">
      <c r="A464" s="27"/>
      <c r="B464" s="27"/>
      <c r="C464" s="27"/>
      <c r="D464" s="27"/>
      <c r="E464" s="27"/>
      <c r="F464" s="27"/>
      <c r="G464" s="27"/>
      <c r="H464" s="27"/>
      <c r="I464" s="27"/>
      <c r="J464" s="27"/>
      <c r="K464" s="27"/>
      <c r="L464" s="27"/>
      <c r="M464" s="27"/>
      <c r="N464" s="27"/>
    </row>
    <row r="465" spans="1:14">
      <c r="A465" s="27"/>
      <c r="B465" s="27"/>
      <c r="C465" s="27"/>
      <c r="D465" s="27"/>
      <c r="E465" s="27"/>
      <c r="F465" s="27"/>
      <c r="G465" s="27"/>
      <c r="H465" s="27"/>
      <c r="I465" s="27"/>
      <c r="J465" s="27"/>
      <c r="K465" s="27"/>
      <c r="L465" s="27"/>
      <c r="M465" s="27"/>
      <c r="N465" s="27"/>
    </row>
    <row r="466" spans="1:14">
      <c r="A466" s="27"/>
      <c r="B466" s="27"/>
      <c r="C466" s="27"/>
      <c r="D466" s="27"/>
      <c r="E466" s="27"/>
      <c r="F466" s="27"/>
      <c r="G466" s="27"/>
      <c r="H466" s="27"/>
      <c r="I466" s="27"/>
      <c r="J466" s="27"/>
      <c r="K466" s="27"/>
      <c r="L466" s="27"/>
      <c r="M466" s="27"/>
      <c r="N466" s="27"/>
    </row>
    <row r="467" spans="1:14">
      <c r="A467" s="27"/>
      <c r="B467" s="27"/>
      <c r="C467" s="27"/>
      <c r="D467" s="27"/>
      <c r="E467" s="27"/>
      <c r="F467" s="27"/>
      <c r="G467" s="27"/>
      <c r="H467" s="27"/>
      <c r="I467" s="27"/>
      <c r="J467" s="27"/>
      <c r="K467" s="27"/>
      <c r="L467" s="27"/>
      <c r="M467" s="27"/>
      <c r="N467" s="27"/>
    </row>
    <row r="468" spans="1:14">
      <c r="A468" s="27"/>
      <c r="B468" s="27"/>
      <c r="C468" s="27"/>
      <c r="D468" s="27"/>
      <c r="E468" s="27"/>
      <c r="F468" s="27"/>
      <c r="G468" s="27"/>
      <c r="H468" s="27"/>
      <c r="I468" s="27"/>
      <c r="J468" s="27"/>
      <c r="K468" s="27"/>
      <c r="L468" s="27"/>
      <c r="M468" s="27"/>
      <c r="N468" s="27"/>
    </row>
    <row r="469" spans="1:14">
      <c r="A469" s="27"/>
      <c r="B469" s="27"/>
      <c r="C469" s="27"/>
      <c r="D469" s="27"/>
      <c r="E469" s="27"/>
      <c r="F469" s="27"/>
      <c r="G469" s="27"/>
      <c r="H469" s="27"/>
      <c r="I469" s="27"/>
      <c r="J469" s="27"/>
      <c r="K469" s="27"/>
      <c r="L469" s="27"/>
      <c r="M469" s="27"/>
      <c r="N469" s="27"/>
    </row>
    <row r="470" spans="1:14">
      <c r="A470" s="27"/>
      <c r="B470" s="27"/>
      <c r="C470" s="27"/>
      <c r="D470" s="27"/>
      <c r="E470" s="27"/>
      <c r="F470" s="27"/>
      <c r="G470" s="27"/>
      <c r="H470" s="27"/>
      <c r="I470" s="27"/>
      <c r="J470" s="27"/>
      <c r="K470" s="27"/>
      <c r="L470" s="27"/>
      <c r="M470" s="27"/>
      <c r="N470" s="27"/>
    </row>
    <row r="471" spans="1:14">
      <c r="A471" s="27"/>
      <c r="B471" s="27"/>
      <c r="C471" s="27"/>
      <c r="D471" s="27"/>
      <c r="E471" s="27"/>
      <c r="F471" s="27"/>
      <c r="G471" s="27"/>
      <c r="H471" s="27"/>
      <c r="I471" s="27"/>
      <c r="J471" s="27"/>
      <c r="K471" s="27"/>
      <c r="L471" s="27"/>
      <c r="M471" s="27"/>
      <c r="N471" s="27"/>
    </row>
    <row r="472" spans="1:14">
      <c r="A472" s="27"/>
      <c r="B472" s="27"/>
      <c r="C472" s="27"/>
      <c r="D472" s="27"/>
      <c r="E472" s="27"/>
      <c r="F472" s="27"/>
      <c r="G472" s="27"/>
      <c r="H472" s="27"/>
      <c r="I472" s="27"/>
      <c r="J472" s="27"/>
      <c r="K472" s="27"/>
      <c r="L472" s="27"/>
      <c r="M472" s="27"/>
      <c r="N472" s="27"/>
    </row>
    <row r="473" spans="1:14">
      <c r="A473" s="27"/>
      <c r="B473" s="27"/>
      <c r="C473" s="27"/>
      <c r="D473" s="27"/>
      <c r="E473" s="27"/>
      <c r="F473" s="27"/>
      <c r="G473" s="27"/>
      <c r="H473" s="27"/>
      <c r="I473" s="27"/>
      <c r="J473" s="27"/>
      <c r="K473" s="27"/>
      <c r="L473" s="27"/>
      <c r="M473" s="27"/>
      <c r="N473" s="27"/>
    </row>
    <row r="474" spans="1:14">
      <c r="A474" s="27"/>
      <c r="B474" s="27"/>
      <c r="C474" s="27"/>
      <c r="D474" s="27"/>
      <c r="E474" s="27"/>
      <c r="F474" s="27"/>
      <c r="G474" s="27"/>
      <c r="H474" s="27"/>
      <c r="I474" s="27"/>
      <c r="J474" s="27"/>
      <c r="K474" s="27"/>
      <c r="L474" s="27"/>
      <c r="M474" s="27"/>
      <c r="N474" s="27"/>
    </row>
    <row r="475" spans="1:14">
      <c r="A475" s="27"/>
      <c r="B475" s="27"/>
      <c r="C475" s="27"/>
      <c r="D475" s="27"/>
      <c r="E475" s="27"/>
      <c r="F475" s="27"/>
      <c r="G475" s="27"/>
      <c r="H475" s="27"/>
      <c r="I475" s="27"/>
      <c r="J475" s="27"/>
      <c r="K475" s="27"/>
      <c r="L475" s="27"/>
      <c r="M475" s="27"/>
      <c r="N475" s="27"/>
    </row>
    <row r="476" spans="1:14">
      <c r="A476" s="27"/>
      <c r="B476" s="27"/>
      <c r="C476" s="27"/>
      <c r="D476" s="27"/>
      <c r="E476" s="27"/>
      <c r="F476" s="27"/>
      <c r="G476" s="27"/>
      <c r="H476" s="27"/>
      <c r="I476" s="27"/>
      <c r="J476" s="27"/>
      <c r="K476" s="27"/>
      <c r="L476" s="27"/>
      <c r="M476" s="27"/>
      <c r="N476" s="27"/>
    </row>
  </sheetData>
  <mergeCells count="5">
    <mergeCell ref="C125:D125"/>
    <mergeCell ref="F125:G125"/>
    <mergeCell ref="C140:D140"/>
    <mergeCell ref="C174:D174"/>
    <mergeCell ref="C197:D19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Collection</vt:lpstr>
      <vt:lpstr>Total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2012-05-29T08:57:03Z</dcterms:modified>
</cp:coreProperties>
</file>